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977" documentId="120_S{2AC9BD13-BADA-5192-A53E-5A8FF88502F6}" xr6:coauthVersionLast="47" xr6:coauthVersionMax="47" xr10:uidLastSave="{1D79B0CC-981C-4599-843B-872B39C1D499}"/>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38" i="1"/>
  <c r="G38" i="1"/>
  <c r="I38" i="1"/>
  <c r="J38" i="1"/>
  <c r="L38" i="1"/>
  <c r="B39" i="1"/>
  <c r="G39" i="1"/>
  <c r="I39" i="1"/>
  <c r="J39" i="1"/>
  <c r="L39" i="1"/>
  <c r="B40" i="1"/>
  <c r="G40" i="1"/>
  <c r="I40" i="1"/>
  <c r="J40" i="1"/>
  <c r="L40" i="1"/>
  <c r="G2" i="1"/>
  <c r="G3" i="4"/>
  <c r="G4" i="4"/>
  <c r="G5"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B4" i="4"/>
  <c r="I4" i="4"/>
  <c r="J4" i="4"/>
  <c r="L4" i="4"/>
  <c r="B5" i="4"/>
  <c r="I5" i="4"/>
  <c r="J5" i="4"/>
  <c r="L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<sst xmlns="http://schemas.openxmlformats.org/spreadsheetml/2006/main" count="180282" uniqueCount="39123">
  <si>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</si>
  <si>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</si>
  <si>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</si>
  <si>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</si>
  <si>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</si>
  <si>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</si>
  <si>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</si>
  <si>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</si>
  <si>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</si>
  <si>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</si>
  <si>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</si>
  <si>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</si>
  <si>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</si>
  <si>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</si>
  <si>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</si>
  <si>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</si>
  <si>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</si>
  <si>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</si>
  <si>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</si>
  <si>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</si>
  <si>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</si>
  <si>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</si>
  <si>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</si>
  <si>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</si>
  <si>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</si>
  <si>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</si>
  <si>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</si>
  <si>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</si>
  <si>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</si>
  <si>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</si>
  <si>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</si>
  <si>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</si>
  <si>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</si>
  <si>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</si>
  <si>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</si>
  <si>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</si>
  <si>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</si>
  <si>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</si>
  <si>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</si>
  <si>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</si>
  <si>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</si>
  <si>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</si>
  <si>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</si>
  <si>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</si>
  <si>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</si>
  <si>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</si>
  <si>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</si>
  <si>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</si>
  <si>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</si>
  <si>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</si>
  <si>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</si>
  <si>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</si>
  <si>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</si>
  <si>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</si>
  <si>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</si>
  <si>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</si>
  <si>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</si>
  <si>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</si>
  <si>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</si>
  <si>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</si>
  <si>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</si>
  <si>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</si>
  <si>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</si>
  <si>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</si>
  <si>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</si>
  <si>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</si>
  <si>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</si>
  <si>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</si>
  <si>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</si>
  <si>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</si>
  <si>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</si>
  <si>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</si>
  <si>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</si>
  <si>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</si>
  <si>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</si>
  <si>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</si>
  <si>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</si>
  <si>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</si>
  <si>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</si>
  <si>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</si>
  <si>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</si>
  <si>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</si>
  <si>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</si>
  <si>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</si>
  <si>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</si>
  <si>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</si>
  <si>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</si>
  <si>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</si>
  <si>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</si>
  <si>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</si>
  <si>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</si>
  <si>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</si>
  <si>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</si>
  <si>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</si>
  <si>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</si>
  <si>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</si>
  <si>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</si>
  <si>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</si>
  <si>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</si>
  <si>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</si>
  <si>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</si>
  <si>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</si>
  <si>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</si>
  <si>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</si>
  <si>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</si>
  <si>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</si>
  <si>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</si>
  <si>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</si>
  <si>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</si>
  <si>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</si>
  <si>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</si>
  <si>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</si>
  <si>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</si>
  <si>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</si>
  <si>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</si>
  <si>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</si>
  <si>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</si>
  <si>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</si>
  <si>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</si>
  <si>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</si>
  <si>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</si>
  <si>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</si>
  <si>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</si>
  <si>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</si>
  <si>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</si>
  <si>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</si>
  <si>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</si>
  <si>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</si>
  <si>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</si>
  <si>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</si>
  <si>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</si>
  <si>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</si>
  <si>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</si>
  <si>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</si>
  <si>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</si>
  <si>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</si>
  <si>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</si>
  <si>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</si>
  <si>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</si>
  <si>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</si>
  <si>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</si>
  <si>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</si>
  <si>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</si>
  <si>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</si>
  <si>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</si>
  <si>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</si>
  <si>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</si>
  <si>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</si>
  <si>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</si>
  <si>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</si>
  <si>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</si>
  <si>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</si>
  <si>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</si>
  <si>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</si>
  <si>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</si>
  <si>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</si>
  <si>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</si>
  <si>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</si>
  <si>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</si>
  <si>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</si>
  <si>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</si>
  <si>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</si>
  <si>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</si>
  <si>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</si>
  <si>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</si>
  <si>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</si>
  <si>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</si>
  <si>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</si>
  <si>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</si>
  <si>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</si>
  <si>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</si>
  <si>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</si>
  <si>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</si>
  <si>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</si>
  <si>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</si>
  <si>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</si>
  <si>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</si>
  <si>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</si>
  <si>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</si>
  <si>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</si>
  <si>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</si>
  <si>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</si>
  <si>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</si>
  <si>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</si>
  <si>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</si>
  <si>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</si>
  <si>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</si>
  <si>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</si>
  <si>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</si>
  <si>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</si>
  <si>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</si>
  <si>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</si>
  <si>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</si>
  <si>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</si>
  <si>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</si>
  <si>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</si>
  <si>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</si>
  <si>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</si>
  <si>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</si>
  <si>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</si>
  <si>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</si>
  <si>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</si>
  <si>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</si>
  <si>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</si>
  <si>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</si>
  <si>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</si>
  <si>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</si>
  <si>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</si>
  <si>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</si>
  <si>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</si>
  <si>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</si>
  <si>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</si>
  <si>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</si>
  <si>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</si>
  <si>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</si>
  <si>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</si>
  <si>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</si>
  <si>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</si>
  <si>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</si>
  <si>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</si>
  <si>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</si>
  <si>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</si>
  <si>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</si>
  <si>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</si>
  <si>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</si>
  <si>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</si>
  <si>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</si>
  <si>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</si>
  <si>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</si>
  <si>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</si>
  <si>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</si>
  <si>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</si>
  <si>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</si>
  <si>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</si>
  <si>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</si>
  <si>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</si>
  <si>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</si>
  <si>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</si>
  <si>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</si>
  <si>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</si>
  <si>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</si>
  <si>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</si>
  <si>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</si>
  <si>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</si>
  <si>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</si>
  <si>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</si>
  <si>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</si>
  <si>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</si>
  <si>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</si>
  <si>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</si>
  <si>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</si>
  <si>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</si>
  <si>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</si>
  <si>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</si>
  <si>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</si>
  <si>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</si>
  <si>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</si>
  <si>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</si>
  <si>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</si>
  <si>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</si>
  <si>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</si>
  <si>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</si>
  <si>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</si>
  <si>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</si>
  <si>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</si>
  <si>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</si>
  <si>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</si>
  <si>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</si>
  <si>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</si>
  <si>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</si>
  <si>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</si>
  <si>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</si>
  <si>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</si>
  <si>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</si>
  <si>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</si>
  <si>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</si>
  <si>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</si>
  <si>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</si>
  <si>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</si>
  <si>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</si>
  <si>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</si>
  <si>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</si>
  <si>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</si>
  <si>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</si>
  <si>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</si>
  <si>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</si>
  <si>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</si>
  <si>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</si>
  <si>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</si>
  <si>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</si>
  <si>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</si>
  <si>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</si>
  <si>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</si>
  <si>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</si>
  <si>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</si>
  <si>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</si>
  <si>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</si>
  <si>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</si>
  <si>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</si>
  <si>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</si>
  <si>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</si>
  <si>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</si>
  <si>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</si>
  <si>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</si>
  <si>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</si>
  <si>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</si>
  <si>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</si>
  <si>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</si>
  <si>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</si>
  <si>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</si>
  <si>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</si>
  <si>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</si>
  <si>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</si>
  <si>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</si>
  <si>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</si>
  <si>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</si>
  <si>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</si>
  <si>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</si>
  <si>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</si>
  <si>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</si>
  <si>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</si>
  <si>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</si>
  <si>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</si>
  <si>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</si>
  <si>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</si>
  <si>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</si>
  <si>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</si>
  <si>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</si>
  <si>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</si>
  <si>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</si>
  <si>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</si>
  <si>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</si>
  <si>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</si>
  <si>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</si>
  <si>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</si>
  <si>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</si>
  <si>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</si>
  <si>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</si>
  <si>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</si>
  <si>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</si>
  <si>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</si>
  <si>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</si>
  <si>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</si>
  <si>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</si>
  <si>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</si>
  <si>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</si>
  <si>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</si>
  <si>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</si>
  <si>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</si>
  <si>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</si>
  <si>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</si>
  <si>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</si>
  <si>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</si>
  <si>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</si>
  <si>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</si>
  <si>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</si>
  <si>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</si>
  <si>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</si>
  <si>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</si>
  <si>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</si>
  <si>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</si>
  <si>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</si>
  <si>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</si>
  <si>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</si>
  <si>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</si>
  <si>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</si>
  <si>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</si>
  <si>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</si>
  <si>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</si>
  <si>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</si>
  <si>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</si>
  <si>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</si>
  <si>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</si>
  <si>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</si>
  <si>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</si>
  <si>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</si>
  <si>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</si>
  <si>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</si>
  <si>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</si>
  <si>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</si>
  <si>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</si>
  <si>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</si>
  <si>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</si>
  <si>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</si>
  <si>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</si>
  <si>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</si>
  <si>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</si>
  <si>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</si>
  <si>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</si>
  <si>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</si>
  <si>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</si>
  <si>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</si>
  <si>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</si>
  <si>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</si>
  <si>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</si>
  <si>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</si>
  <si>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</si>
  <si>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</si>
  <si>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</si>
  <si>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</si>
  <si>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</si>
  <si>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</si>
  <si>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</si>
  <si>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</si>
  <si>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</si>
  <si>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</si>
  <si>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</si>
  <si>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</si>
  <si>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</si>
  <si>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</si>
  <si>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</si>
  <si>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</si>
  <si>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</si>
  <si>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</si>
  <si>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</si>
  <si>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</si>
  <si>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</si>
  <si>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</si>
  <si>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</si>
  <si>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</si>
  <si>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</si>
  <si>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</si>
  <si>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</si>
  <si>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</si>
  <si>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</si>
  <si>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</si>
  <si>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</si>
  <si>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</si>
  <si>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</si>
  <si>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</si>
  <si>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</si>
  <si>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</si>
  <si>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</si>
  <si>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</si>
  <si>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</si>
  <si>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</si>
  <si>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</si>
  <si>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</si>
  <si>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</si>
  <si>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</si>
  <si>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</si>
  <si>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</si>
  <si>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</si>
  <si>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</si>
  <si>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</si>
  <si>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</si>
  <si>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</si>
  <si>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</si>
  <si>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</si>
  <si>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</si>
  <si>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</si>
  <si>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</si>
  <si>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</si>
  <si>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</si>
  <si>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</si>
  <si>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</si>
  <si>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</si>
  <si>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</si>
  <si>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</si>
  <si>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</si>
  <si>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</si>
  <si>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</si>
  <si>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</si>
  <si>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</si>
  <si>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</si>
  <si>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</si>
  <si>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</si>
  <si>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</si>
  <si>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</si>
  <si>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</si>
  <si>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</si>
  <si>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</si>
  <si>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</si>
  <si>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</si>
  <si>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</si>
  <si>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</si>
  <si>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</si>
  <si>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</si>
  <si>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</si>
  <si>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</si>
  <si>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</si>
  <si>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</si>
  <si>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</si>
  <si>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</si>
  <si>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</si>
  <si>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</si>
  <si>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</si>
  <si>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</si>
  <si>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</si>
  <si>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</si>
  <si>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</si>
  <si>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</si>
  <si>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</si>
  <si>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</si>
  <si>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</si>
  <si>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</si>
  <si>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</si>
  <si>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</si>
  <si>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</si>
  <si>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</si>
  <si>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</si>
  <si>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</si>
  <si>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</si>
  <si>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</si>
  <si>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</si>
  <si>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</si>
  <si>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</si>
  <si>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</si>
  <si>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</si>
  <si>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</si>
  <si>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</si>
  <si>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</si>
  <si>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</si>
  <si>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</si>
  <si>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</si>
  <si>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</si>
  <si>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</si>
  <si>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</si>
  <si>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</si>
  <si>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</si>
  <si>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</si>
  <si>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</si>
  <si>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</si>
  <si>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</si>
  <si>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</si>
  <si>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</si>
  <si>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</si>
  <si>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</si>
  <si>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</si>
  <si>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</si>
  <si>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</si>
  <si>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</si>
  <si>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</si>
  <si>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</si>
  <si>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</si>
  <si>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</si>
  <si>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</si>
  <si>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</si>
  <si>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</si>
  <si>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</si>
  <si>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</si>
  <si>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</si>
  <si>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</si>
  <si>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</si>
  <si>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</si>
  <si>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</si>
  <si>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</si>
  <si>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</si>
  <si>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</si>
  <si>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</si>
  <si>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</si>
  <si>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</si>
  <si>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</si>
  <si>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</si>
  <si>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</si>
  <si>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</si>
  <si>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</si>
  <si>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</si>
  <si>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</si>
  <si>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</si>
  <si>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</si>
  <si>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</si>
  <si>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</si>
  <si>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</si>
  <si>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</si>
  <si>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</si>
  <si>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</si>
  <si>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</si>
  <si>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</si>
  <si>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</si>
  <si>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</si>
  <si>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</si>
  <si>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</si>
  <si>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</si>
  <si>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</si>
  <si>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</si>
  <si>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</si>
  <si>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</si>
  <si>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</si>
  <si>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</si>
  <si>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</si>
  <si>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</si>
  <si>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</si>
  <si>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</si>
  <si>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</si>
  <si>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</si>
  <si>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</si>
  <si>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</si>
  <si>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</si>
  <si>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</si>
  <si>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</si>
  <si>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</si>
  <si>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</si>
  <si>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</si>
  <si>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</si>
  <si>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</si>
  <si>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</si>
  <si>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</si>
  <si>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</si>
  <si>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</si>
  <si>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</si>
  <si>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</si>
  <si>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</si>
  <si>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</si>
  <si>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</si>
  <si>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</si>
  <si>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</si>
  <si>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</si>
  <si>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</si>
  <si>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</si>
  <si>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</si>
  <si>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</si>
  <si>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</si>
  <si>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</si>
  <si>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</si>
  <si>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</si>
  <si>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</si>
  <si>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</si>
  <si>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</si>
  <si>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</si>
  <si>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</si>
  <si>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</si>
  <si>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</si>
  <si>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</si>
  <si>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</si>
  <si>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</si>
  <si>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</si>
  <si>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</si>
  <si>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</si>
  <si>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</si>
  <si>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</si>
  <si>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</si>
  <si>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</si>
  <si>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</si>
  <si>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</si>
  <si>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</si>
  <si>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</si>
  <si>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</si>
  <si>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</si>
  <si>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</si>
  <si>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</si>
  <si>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</si>
  <si>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</si>
  <si>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</si>
  <si>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</si>
  <si>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</si>
  <si>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</si>
  <si>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</si>
  <si>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</si>
  <si>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</si>
  <si>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</si>
  <si>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</si>
  <si>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</si>
  <si>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</si>
  <si>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</si>
  <si>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</si>
  <si>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</si>
  <si>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</si>
  <si>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</si>
  <si>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</si>
  <si>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</si>
  <si>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</si>
  <si>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</si>
  <si>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</si>
  <si>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</si>
  <si>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</si>
  <si>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</si>
  <si>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</si>
  <si>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</si>
  <si>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</si>
  <si>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</si>
  <si>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</si>
  <si>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</si>
  <si>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</si>
  <si>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</si>
  <si>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</si>
  <si>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</si>
  <si>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</si>
  <si>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</si>
  <si>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</si>
  <si>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</si>
  <si>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</si>
  <si>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</si>
  <si>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</si>
  <si>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</si>
  <si>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</si>
  <si>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</si>
  <si>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</si>
  <si>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</si>
  <si>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</si>
  <si>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</si>
  <si>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</si>
  <si>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</si>
  <si>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</si>
  <si>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</si>
  <si>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</si>
  <si>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</si>
  <si>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</si>
  <si>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</si>
  <si>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</si>
  <si>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</si>
  <si>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</si>
  <si>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</si>
  <si>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</si>
  <si>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</si>
  <si>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</si>
  <si>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</si>
  <si>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</si>
  <si>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</si>
  <si>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</si>
  <si>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</si>
  <si>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</si>
  <si>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</si>
  <si>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</si>
  <si>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</si>
  <si>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</si>
  <si>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</si>
  <si>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</si>
  <si>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</si>
  <si>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</si>
  <si>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</si>
  <si>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</si>
  <si>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</si>
  <si>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</si>
  <si>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</si>
  <si>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</si>
  <si>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</si>
  <si>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</si>
  <si>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</si>
  <si>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</si>
  <si>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</si>
  <si>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</si>
  <si>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</si>
  <si>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</si>
  <si>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</si>
  <si>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</si>
  <si>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</si>
  <si>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</si>
  <si>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</si>
  <si>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</si>
  <si>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</si>
  <si>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</si>
  <si>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</si>
  <si>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</si>
  <si>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</si>
  <si>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</si>
  <si>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</si>
  <si>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</si>
  <si>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</si>
  <si>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</si>
  <si>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</si>
  <si>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</si>
  <si>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</si>
  <si>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</si>
  <si>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</si>
  <si>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</si>
  <si>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</si>
  <si>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</si>
  <si>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</si>
  <si>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</si>
  <si>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</si>
  <si>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</si>
  <si>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</si>
  <si>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</si>
  <si>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</si>
  <si>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</si>
  <si>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</si>
  <si>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</si>
  <si>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</si>
  <si>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</si>
  <si>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</si>
  <si>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</si>
  <si>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</si>
  <si>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</si>
  <si>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</si>
  <si>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</si>
  <si>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</si>
  <si>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</si>
  <si>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</si>
  <si>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</si>
  <si>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</si>
  <si>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</si>
  <si>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</si>
  <si>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</si>
  <si>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</si>
  <si>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</si>
  <si>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</si>
  <si>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</si>
  <si>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</si>
  <si>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</si>
  <si>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</si>
  <si>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</si>
  <si>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</si>
  <si>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</si>
  <si>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</si>
  <si>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</si>
  <si>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</si>
  <si>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</si>
  <si>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</si>
  <si>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</si>
  <si>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</si>
  <si>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</si>
  <si>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</si>
  <si>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</si>
  <si>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</si>
  <si>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</si>
  <si>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</si>
  <si>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</si>
  <si>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</si>
  <si>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</si>
  <si>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</si>
  <si>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</si>
  <si>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</si>
  <si>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</si>
  <si>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</si>
  <si>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</si>
  <si>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</si>
  <si>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</si>
  <si>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</si>
  <si>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</si>
  <si>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</si>
  <si>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</si>
  <si>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</si>
  <si>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</si>
  <si>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</si>
  <si>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</si>
  <si>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</si>
  <si>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</si>
  <si>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</si>
  <si>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</si>
  <si>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</si>
  <si>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</si>
  <si>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</si>
  <si>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</si>
  <si>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</si>
  <si>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</si>
  <si>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</si>
  <si>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</si>
  <si>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</si>
  <si>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</si>
  <si>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</si>
  <si>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</si>
  <si>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</si>
  <si>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</si>
  <si>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</si>
  <si>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</si>
  <si>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</si>
  <si>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</si>
  <si>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</si>
  <si>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</si>
  <si>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</si>
  <si>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</si>
  <si>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</si>
  <si>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</si>
  <si>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</si>
  <si>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</si>
  <si>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</si>
  <si>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</si>
  <si>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</si>
  <si>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</si>
  <si>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</si>
  <si>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</si>
  <si>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</si>
  <si>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</si>
  <si>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</si>
  <si>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</si>
  <si>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</si>
  <si>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</si>
  <si>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</si>
  <si>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</si>
  <si>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</si>
  <si>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</si>
  <si>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</si>
  <si>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</si>
  <si>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</si>
  <si>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</si>
  <si>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</si>
  <si>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</si>
  <si>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</si>
  <si>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</si>
  <si>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</si>
  <si>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</si>
  <si>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</si>
  <si>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</si>
  <si>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</si>
  <si>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</si>
  <si>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</si>
  <si>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</si>
  <si>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</si>
  <si>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</si>
  <si>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</si>
  <si>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</si>
  <si>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</si>
  <si>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</si>
  <si>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</si>
  <si>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</si>
  <si>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</si>
  <si>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</si>
  <si>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</si>
  <si>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</si>
  <si>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</si>
  <si>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</si>
  <si>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</si>
  <si>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</si>
  <si>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</si>
  <si>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</si>
  <si>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</si>
  <si>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</si>
  <si>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</si>
  <si>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</si>
  <si>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</si>
  <si>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</si>
  <si>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</si>
  <si>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</si>
  <si>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</si>
  <si>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</si>
  <si>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</si>
  <si>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</si>
  <si>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</si>
  <si>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</si>
  <si>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</si>
  <si>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</si>
  <si>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</si>
  <si>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</si>
  <si>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</si>
  <si>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</si>
  <si>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</si>
  <si>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</si>
  <si>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</si>
  <si>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</si>
  <si>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</si>
  <si>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</si>
  <si>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</si>
  <si>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</si>
  <si>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</si>
  <si>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</si>
  <si>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</si>
  <si>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</si>
  <si>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</si>
  <si>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</si>
  <si>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</si>
  <si>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</si>
  <si>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</si>
  <si>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</si>
  <si>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</si>
  <si>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</si>
  <si>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</si>
  <si>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</si>
  <si>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</si>
  <si>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</si>
  <si>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</si>
  <si>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</si>
  <si>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</si>
  <si>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</si>
  <si>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</si>
  <si>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</si>
  <si>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</si>
  <si>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</si>
  <si>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</si>
  <si>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</si>
  <si>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</si>
  <si>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</si>
  <si>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</si>
  <si>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</si>
  <si>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</si>
  <si>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</si>
  <si>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</si>
  <si>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</si>
  <si>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</si>
  <si>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</si>
  <si>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</si>
  <si>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</si>
  <si>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</si>
  <si>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</si>
  <si>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</si>
  <si>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</si>
  <si>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</si>
  <si>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</si>
  <si>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</si>
  <si>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</si>
  <si>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</si>
  <si>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</si>
  <si>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</si>
  <si>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</si>
  <si>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</si>
  <si>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</si>
  <si>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</si>
  <si>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</si>
  <si>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</si>
  <si>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</si>
  <si>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</si>
  <si>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</si>
  <si>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</si>
  <si>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</si>
  <si>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</si>
  <si>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</si>
  <si>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</si>
  <si>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</si>
  <si>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</si>
  <si>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</si>
  <si>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</si>
  <si>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</si>
  <si>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</si>
  <si>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</si>
  <si>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</si>
  <si>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</si>
  <si>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</si>
  <si>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</si>
  <si>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</si>
  <si>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</si>
  <si>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</si>
  <si>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</si>
  <si>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</si>
  <si>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</si>
  <si>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</si>
  <si>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</si>
  <si>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</si>
  <si>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</si>
  <si>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</si>
  <si>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</si>
  <si>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</si>
  <si>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</si>
  <si>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</si>
  <si>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</si>
  <si>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</si>
  <si>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</si>
  <si>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</si>
  <si>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</si>
  <si>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</si>
  <si>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</si>
  <si>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</si>
  <si>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</si>
  <si>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</si>
  <si>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</si>
  <si>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</si>
  <si>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</si>
  <si>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</si>
  <si>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</si>
  <si>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</si>
  <si>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</si>
  <si>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</si>
  <si>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</si>
  <si>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</si>
  <si>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</si>
  <si>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</si>
  <si>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</si>
  <si>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</si>
  <si>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</si>
  <si>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</si>
  <si>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</si>
  <si>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</si>
  <si>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</si>
  <si>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</si>
  <si>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</si>
  <si>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</si>
  <si>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</si>
  <si>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</si>
  <si>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</si>
  <si>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</si>
  <si>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</si>
  <si>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</si>
  <si>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</si>
  <si>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</si>
  <si>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</si>
  <si>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</si>
  <si>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</si>
  <si>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</si>
  <si>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</si>
  <si>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</si>
  <si>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</si>
  <si>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</si>
  <si>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</si>
  <si>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</si>
  <si>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</si>
  <si>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</si>
  <si>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</si>
  <si>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</si>
  <si>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</si>
  <si>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</si>
  <si>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</si>
  <si>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</si>
  <si>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</si>
  <si>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</si>
  <si>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</si>
  <si>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</si>
  <si>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</si>
  <si>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</si>
  <si>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</si>
  <si>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</si>
  <si>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</si>
  <si>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</si>
  <si>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</si>
  <si>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</si>
  <si>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</si>
  <si>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</si>
  <si>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</si>
  <si>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</si>
  <si>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</si>
  <si>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</si>
  <si>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</si>
  <si>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</si>
  <si>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</si>
  <si>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</si>
  <si>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</si>
  <si>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</si>
  <si>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</si>
  <si>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</si>
  <si>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</si>
  <si>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</si>
  <si>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</si>
  <si>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</si>
  <si>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</si>
  <si>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</si>
  <si>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</si>
  <si>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</si>
  <si>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</si>
  <si>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</si>
  <si>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</si>
  <si>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</si>
  <si>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</si>
  <si>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</si>
  <si>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</si>
  <si>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</si>
  <si>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</si>
  <si>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</si>
  <si>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</si>
  <si>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</si>
  <si>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</si>
  <si>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</si>
  <si>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</si>
  <si>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</si>
  <si>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</si>
  <si>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</si>
  <si>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</si>
  <si>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</si>
  <si>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</si>
  <si>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</si>
  <si>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</si>
  <si>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</si>
  <si>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</si>
  <si>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</si>
  <si>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</si>
  <si>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</si>
  <si>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</si>
  <si>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</si>
  <si>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</si>
  <si>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</si>
  <si>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</si>
  <si>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</si>
  <si>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</si>
  <si>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</si>
  <si>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</si>
  <si>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</si>
  <si>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</si>
  <si>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</si>
  <si>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</si>
  <si>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</si>
  <si>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</si>
  <si>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</si>
  <si>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</si>
  <si>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</si>
  <si>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</si>
  <si>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</si>
  <si>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</si>
  <si>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</si>
  <si>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</si>
  <si>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</si>
  <si>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</si>
  <si>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</si>
  <si>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</si>
  <si>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</si>
  <si>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</si>
  <si>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</si>
  <si>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</si>
  <si>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</si>
  <si>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</si>
  <si>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</si>
  <si>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</si>
  <si>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</si>
  <si>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</si>
  <si>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</si>
  <si>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</si>
  <si>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</si>
  <si>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</si>
  <si>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</si>
  <si>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</si>
  <si>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</si>
  <si>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</si>
  <si>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</si>
  <si>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</si>
  <si>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</si>
  <si>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</si>
  <si>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</si>
  <si>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</si>
  <si>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</si>
  <si>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</si>
  <si>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</si>
  <si>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</si>
  <si>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</si>
  <si>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</si>
  <si>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</si>
  <si>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</si>
  <si>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</si>
  <si>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</si>
  <si>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</si>
  <si>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</si>
  <si>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</si>
  <si>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</si>
  <si>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</si>
  <si>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</si>
  <si>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</si>
  <si>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</si>
  <si>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</si>
  <si>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</si>
  <si>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</si>
  <si>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</si>
  <si>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</si>
  <si>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</si>
  <si>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</si>
  <si>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</si>
  <si>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</si>
  <si>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</si>
  <si>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</si>
  <si>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</si>
  <si>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</si>
  <si>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</si>
  <si>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</si>
  <si>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</si>
  <si>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</si>
  <si>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</si>
  <si>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</si>
  <si>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</si>
  <si>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</si>
  <si>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</si>
  <si>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</si>
  <si>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</si>
  <si>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</si>
  <si>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</si>
  <si>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</si>
  <si>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</si>
  <si>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</si>
  <si>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</si>
  <si>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</si>
  <si>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</si>
  <si>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</si>
  <si>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</si>
  <si>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</si>
  <si>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</si>
  <si>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</si>
  <si>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</si>
  <si>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</si>
  <si>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</si>
  <si>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</si>
  <si>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</si>
  <si>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</si>
  <si>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</si>
  <si>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</si>
  <si>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</si>
  <si>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</si>
  <si>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</si>
  <si>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</si>
  <si>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</si>
  <si>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</si>
  <si>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</si>
  <si>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</si>
  <si>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</si>
  <si>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</si>
  <si>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</si>
  <si>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</si>
  <si>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</si>
  <si>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</si>
  <si>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</si>
  <si>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</si>
  <si>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</si>
  <si>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</si>
  <si>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</si>
  <si>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</si>
  <si>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</si>
  <si>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</si>
  <si>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</si>
  <si>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</si>
  <si>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</si>
  <si>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</si>
  <si>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</si>
  <si>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</si>
  <si>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</si>
  <si>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</si>
  <si>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</si>
  <si>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</si>
  <si>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</si>
  <si>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</si>
  <si>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</si>
  <si>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</si>
  <si>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</si>
  <si>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</si>
  <si>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</si>
  <si>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</si>
  <si>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</si>
  <si>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</si>
  <si>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</si>
  <si>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</si>
  <si>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</si>
  <si>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</si>
  <si>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</si>
  <si>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</si>
  <si>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</si>
  <si>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</si>
  <si>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</si>
  <si>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</si>
  <si>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</si>
  <si>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</si>
  <si>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</si>
  <si>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</si>
  <si>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</si>
  <si>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</si>
  <si>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</si>
  <si>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</si>
  <si>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</si>
  <si>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</si>
  <si>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</si>
  <si>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</si>
  <si>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</si>
  <si>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</si>
  <si>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</si>
  <si>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</si>
  <si>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</si>
  <si>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</si>
  <si>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</si>
  <si>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</si>
  <si>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</si>
  <si>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</si>
  <si>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</si>
  <si>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</si>
  <si>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</si>
  <si>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</si>
  <si>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</si>
  <si>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</si>
  <si>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</si>
  <si>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</si>
  <si>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</si>
  <si>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</si>
  <si>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</si>
  <si>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</si>
  <si>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</si>
  <si>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</si>
  <si>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</si>
  <si>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</si>
  <si>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</si>
  <si>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</si>
  <si>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</si>
  <si>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</si>
  <si>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</si>
  <si>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</si>
  <si>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</si>
  <si>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</si>
  <si>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</si>
  <si>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</si>
  <si>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</si>
  <si>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</si>
  <si>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</si>
  <si>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</si>
  <si>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</si>
  <si>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</si>
  <si>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</si>
  <si>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</si>
  <si>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</si>
  <si>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</si>
  <si>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</si>
  <si>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</si>
  <si>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</si>
  <si>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</si>
  <si>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</si>
  <si>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</si>
  <si>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</si>
  <si>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</si>
  <si>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</si>
  <si>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</si>
  <si>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</si>
  <si>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</si>
  <si>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</si>
  <si>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</si>
  <si>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</si>
  <si>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</si>
  <si>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</si>
  <si>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</si>
  <si>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</si>
  <si>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</si>
  <si>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</si>
  <si>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</si>
  <si>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</si>
  <si>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</si>
  <si>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</si>
  <si>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</si>
  <si>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</si>
  <si>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</si>
  <si>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</si>
  <si>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</si>
  <si>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</si>
  <si>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</si>
  <si>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</si>
  <si>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</si>
  <si>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</si>
  <si>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</si>
  <si>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</si>
  <si>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</si>
  <si>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</si>
  <si>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</si>
  <si>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</si>
  <si>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</si>
  <si>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</si>
  <si>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</si>
  <si>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</si>
  <si>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</si>
  <si>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</si>
  <si>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</si>
  <si>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</si>
  <si>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</si>
  <si>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</si>
  <si>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</si>
  <si>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</si>
  <si>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</si>
  <si>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</si>
  <si>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</si>
  <si>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</si>
  <si>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</si>
  <si>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</si>
  <si>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</si>
  <si>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</si>
  <si>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</si>
  <si>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</si>
  <si>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</si>
  <si>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</si>
  <si>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</si>
  <si>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</si>
  <si>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</si>
  <si>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</si>
  <si>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</si>
  <si>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</si>
  <si>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</si>
  <si>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</si>
  <si>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</si>
  <si>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</si>
  <si>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</si>
  <si>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</si>
  <si>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</si>
  <si>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</si>
  <si>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</si>
  <si>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</si>
  <si>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</si>
  <si>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</si>
  <si>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</si>
  <si>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</si>
  <si>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</si>
  <si>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</si>
  <si>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</si>
  <si>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</si>
  <si>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</si>
  <si>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</si>
  <si>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</si>
  <si>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</si>
  <si>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</si>
  <si>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</si>
  <si>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</si>
  <si>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</si>
  <si>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</si>
  <si>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</si>
  <si>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</si>
  <si>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</si>
  <si>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</si>
  <si>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</si>
  <si>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</si>
  <si>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</si>
  <si>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</si>
  <si>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</si>
  <si>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</si>
  <si>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</si>
  <si>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</si>
  <si>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</si>
  <si>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</si>
  <si>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</si>
  <si>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</si>
  <si>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</si>
  <si>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</si>
  <si>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</si>
  <si>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</si>
  <si>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</si>
  <si>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</si>
  <si>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</si>
  <si>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</si>
  <si>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</si>
  <si>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</si>
  <si>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</si>
  <si>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</si>
  <si>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</si>
  <si>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</si>
  <si>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</si>
  <si>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</si>
  <si>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</si>
  <si>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</si>
  <si>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</si>
  <si>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</si>
  <si>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</si>
  <si>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</si>
  <si>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</si>
  <si>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</si>
  <si>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</si>
  <si>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</si>
  <si>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</si>
  <si>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</si>
  <si>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</si>
  <si>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</si>
  <si>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</si>
  <si>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</si>
  <si>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</si>
  <si>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</si>
  <si>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</si>
  <si>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</si>
  <si>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</si>
  <si>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</si>
  <si>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</si>
  <si>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</si>
  <si>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</si>
  <si>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</si>
  <si>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</si>
  <si>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</si>
  <si>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</si>
  <si>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</si>
  <si>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</si>
  <si>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</si>
  <si>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</si>
  <si>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</si>
  <si>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</si>
  <si>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</si>
  <si>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</si>
  <si>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</si>
  <si>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</si>
  <si>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</si>
  <si>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</si>
  <si>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</si>
  <si>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</si>
  <si>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</si>
  <si>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</si>
  <si>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</si>
  <si>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</si>
  <si>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</si>
  <si>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</si>
  <si>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</si>
  <si>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</si>
  <si>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</si>
  <si>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</si>
  <si>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</si>
  <si>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</si>
  <si>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</si>
  <si>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</si>
  <si>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</si>
  <si>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</si>
  <si>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</si>
  <si>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</si>
  <si>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</si>
  <si>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</si>
  <si>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</si>
  <si>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</si>
  <si>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</si>
  <si>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</si>
  <si>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</si>
  <si>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</si>
  <si>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</si>
  <si>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</si>
  <si>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</si>
  <si>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</si>
  <si>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</si>
  <si>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</si>
  <si>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</si>
  <si>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</si>
  <si>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</si>
  <si>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</si>
  <si>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</si>
  <si>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</si>
  <si>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</si>
  <si>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</si>
  <si>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</si>
  <si>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</si>
  <si>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</si>
  <si>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</si>
  <si>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</si>
  <si>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</si>
  <si>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</si>
  <si>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</si>
  <si>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</si>
  <si>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</si>
  <si>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</si>
  <si>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</si>
  <si>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</si>
  <si>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</si>
  <si>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</si>
  <si>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</si>
  <si>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</si>
  <si>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</si>
  <si>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</si>
  <si>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</si>
  <si>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</si>
  <si>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</si>
  <si>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</si>
  <si>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</si>
  <si>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</si>
  <si>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</si>
  <si>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</si>
  <si>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</si>
  <si>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</si>
  <si>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</si>
  <si>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</si>
  <si>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</si>
  <si>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</si>
  <si>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</si>
  <si>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</si>
  <si>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</si>
  <si>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</si>
  <si>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</si>
  <si>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</si>
  <si>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</si>
  <si>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</si>
  <si>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</si>
  <si>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</si>
  <si>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</si>
  <si>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</si>
  <si>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</si>
  <si>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</si>
  <si>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</si>
  <si>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</si>
  <si>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</si>
  <si>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</si>
  <si>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</si>
  <si>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</si>
  <si>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</si>
  <si>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</si>
  <si>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</si>
  <si>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</si>
  <si>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</si>
  <si>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</si>
  <si>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</si>
  <si>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</si>
  <si>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</si>
  <si>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</si>
  <si>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</si>
  <si>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</si>
  <si>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</si>
  <si>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</si>
  <si>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</si>
  <si>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</si>
  <si>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</si>
  <si>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</si>
  <si>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</si>
  <si>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</si>
  <si>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</si>
  <si>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</si>
  <si>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</si>
  <si>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</si>
  <si>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</si>
  <si>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</si>
  <si>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</si>
  <si>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</si>
  <si>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</si>
  <si>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</si>
  <si>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</si>
  <si>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</si>
  <si>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</si>
  <si>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</si>
  <si>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</si>
  <si>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</si>
  <si>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</si>
  <si>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</si>
  <si>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</si>
  <si>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</si>
  <si>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</si>
  <si>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</si>
  <si>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</si>
  <si>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</si>
  <si>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</si>
  <si>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</si>
  <si>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</si>
  <si>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</si>
  <si>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</si>
  <si>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</si>
  <si>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</si>
  <si>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</si>
  <si>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</si>
  <si>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</si>
  <si>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</si>
  <si>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</si>
  <si>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</si>
  <si>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</si>
  <si>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</si>
  <si>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</si>
  <si>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</si>
  <si>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</si>
  <si>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</si>
  <si>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</si>
  <si>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</si>
  <si>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</si>
  <si>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</si>
  <si>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</si>
  <si>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</si>
  <si>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</si>
  <si>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</si>
  <si>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</si>
  <si>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</si>
  <si>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</si>
  <si>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</si>
  <si>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</si>
  <si>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</si>
  <si>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</si>
  <si>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</si>
  <si>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</si>
  <si>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</si>
  <si>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</si>
  <si>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</si>
  <si>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</si>
  <si>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</si>
  <si>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</si>
  <si>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</si>
  <si>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</si>
  <si>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</si>
  <si>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</si>
  <si>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</si>
  <si>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</si>
  <si>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</si>
  <si>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</si>
  <si>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</si>
  <si>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</si>
  <si>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</si>
  <si>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</si>
  <si>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</si>
  <si>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</si>
  <si>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</si>
  <si>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</si>
  <si>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</si>
  <si>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</si>
  <si>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</si>
  <si>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</si>
  <si>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</si>
  <si>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</si>
  <si>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</si>
  <si>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</si>
  <si>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</si>
  <si>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</si>
  <si>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</si>
  <si>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</si>
  <si>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</si>
  <si>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</si>
  <si>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</si>
  <si>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</si>
  <si>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</si>
  <si>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</si>
  <si>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</si>
  <si>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</si>
  <si>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</si>
  <si>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</si>
  <si>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</si>
  <si>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</si>
  <si>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</si>
  <si>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</si>
  <si>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</si>
  <si>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</si>
  <si>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</si>
  <si>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</si>
  <si>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</si>
  <si>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</si>
  <si>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</si>
  <si>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</si>
  <si>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</si>
  <si>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</si>
  <si>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</si>
  <si>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</si>
  <si>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</si>
  <si>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</si>
  <si>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</si>
  <si>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</si>
  <si>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</si>
  <si>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</si>
  <si>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</si>
  <si>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</si>
  <si>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</si>
  <si>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</si>
  <si>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</si>
  <si>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</si>
  <si>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</si>
  <si>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</si>
  <si>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</si>
  <si>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</si>
  <si>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</si>
  <si>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</si>
  <si>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</si>
  <si>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</si>
  <si>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</si>
  <si>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</si>
  <si>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</si>
  <si>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</si>
  <si>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</si>
  <si>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</si>
  <si>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</si>
  <si>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</si>
  <si>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</si>
  <si>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</si>
  <si>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</si>
  <si>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</si>
  <si>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</si>
  <si>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</si>
  <si>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</si>
  <si>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</si>
  <si>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</si>
  <si>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</si>
  <si>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</si>
  <si>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</si>
  <si>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</si>
  <si>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</si>
  <si>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</si>
  <si>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</si>
  <si>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</si>
  <si>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</si>
  <si>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</si>
  <si>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</si>
  <si>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</si>
  <si>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</si>
  <si>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</si>
  <si>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</si>
  <si>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</si>
  <si>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</si>
  <si>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</si>
  <si>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</si>
  <si>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</si>
  <si>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</si>
  <si>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</si>
  <si>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</si>
  <si>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</si>
  <si>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</si>
  <si>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</si>
  <si>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</si>
  <si>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</si>
  <si>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</si>
  <si>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</si>
  <si>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</si>
  <si>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</si>
  <si>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</si>
  <si>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</si>
  <si>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</si>
  <si>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</si>
  <si>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</si>
  <si>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</si>
  <si>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</si>
  <si>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</si>
  <si>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</si>
  <si>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</si>
  <si>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</si>
  <si>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</si>
  <si>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</si>
  <si>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</si>
  <si>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</si>
  <si>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</si>
  <si>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</si>
  <si>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</si>
  <si>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</si>
  <si>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</si>
  <si>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</si>
  <si>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</si>
  <si>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</si>
  <si>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</si>
  <si>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</si>
  <si>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</si>
  <si>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</si>
  <si>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</si>
  <si>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</si>
  <si>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</si>
  <si>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</si>
  <si>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</si>
  <si>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</si>
  <si>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</si>
  <si>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</si>
  <si>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</si>
  <si>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</si>
  <si>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</si>
  <si>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</si>
  <si>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</si>
  <si>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</si>
  <si>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</si>
  <si>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</si>
  <si>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</si>
  <si>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</si>
  <si>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</si>
  <si>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</si>
  <si>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</si>
  <si>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</si>
  <si>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</si>
  <si>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</si>
  <si>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</si>
  <si>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</si>
  <si>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</si>
  <si>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</si>
  <si>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</si>
  <si>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</si>
  <si>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</si>
  <si>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</si>
  <si>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</si>
  <si>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</si>
  <si>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</si>
  <si>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</si>
  <si>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</si>
  <si>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</si>
  <si>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</si>
  <si>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</si>
  <si>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</si>
  <si>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</si>
  <si>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</si>
  <si>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</si>
  <si>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</si>
  <si>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</si>
  <si>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</si>
  <si>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</si>
  <si>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</si>
  <si>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</si>
  <si>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</si>
  <si>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</si>
  <si>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</si>
  <si>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</si>
  <si>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</si>
  <si>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</si>
  <si>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</si>
  <si>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</si>
  <si>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</si>
  <si>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</si>
  <si>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</si>
  <si>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</si>
  <si>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</si>
  <si>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</si>
  <si>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</si>
  <si>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</si>
  <si>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</si>
  <si>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</si>
  <si>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</si>
  <si>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</si>
  <si>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</si>
  <si>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</si>
  <si>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</si>
  <si>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</si>
  <si>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</si>
  <si>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</si>
  <si>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</si>
  <si>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</si>
  <si>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</si>
  <si>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</si>
  <si>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</si>
  <si>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</si>
  <si>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</si>
  <si>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</si>
  <si>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</si>
  <si>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</si>
  <si>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</si>
  <si>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</si>
  <si>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</si>
  <si>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</si>
  <si>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</si>
  <si>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</si>
  <si>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</si>
  <si>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</si>
  <si>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</si>
  <si>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</si>
  <si>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</si>
  <si>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</si>
  <si>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</si>
  <si>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</si>
  <si>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</si>
  <si>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</si>
  <si>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</si>
  <si>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</si>
  <si>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</si>
  <si>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</si>
  <si>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</si>
  <si>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</si>
  <si>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</si>
  <si>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</si>
  <si>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</si>
  <si>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</si>
  <si>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</si>
  <si>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</si>
  <si>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</si>
  <si>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</si>
  <si>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</si>
  <si>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</si>
  <si>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</si>
  <si>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</si>
  <si>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</si>
  <si>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</si>
  <si>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</si>
  <si>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</si>
  <si>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</si>
  <si>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</si>
  <si>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</si>
  <si>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</si>
  <si>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</si>
  <si>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</si>
  <si>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</si>
  <si>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</si>
  <si>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</si>
  <si>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</si>
  <si>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</si>
  <si>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</si>
  <si>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</si>
  <si>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</si>
  <si>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</si>
  <si>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</si>
  <si>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</si>
  <si>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</si>
  <si>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</si>
  <si>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</si>
  <si>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</si>
  <si>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</si>
  <si>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</si>
  <si>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</si>
  <si>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</si>
  <si>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</si>
  <si>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</si>
  <si>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</si>
  <si>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</si>
  <si>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</si>
  <si>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</si>
  <si>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</si>
  <si>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</si>
  <si>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</si>
  <si>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</si>
  <si>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</si>
  <si>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</si>
  <si>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</si>
  <si>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</si>
  <si>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</si>
  <si>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</si>
  <si>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</si>
  <si>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</si>
  <si>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</si>
  <si>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</si>
  <si>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</si>
  <si>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</si>
  <si>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</si>
  <si>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</si>
  <si>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</si>
  <si>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</si>
  <si>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</si>
  <si>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</si>
  <si>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</si>
  <si>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</si>
  <si>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</si>
  <si>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</si>
  <si>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</si>
  <si>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</si>
  <si>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</si>
  <si>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</si>
  <si>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</si>
  <si>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</si>
  <si>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</si>
  <si>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</si>
  <si>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</si>
  <si>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</si>
  <si>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</si>
  <si>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</si>
  <si>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</si>
  <si>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</si>
  <si>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</si>
  <si>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</si>
  <si>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</si>
  <si>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</si>
  <si>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</si>
  <si>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</si>
  <si>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</si>
  <si>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</si>
  <si>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</si>
  <si>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</si>
  <si>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</si>
  <si>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</si>
  <si>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</si>
  <si>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</si>
  <si>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</si>
  <si>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</si>
  <si>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</si>
  <si>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</si>
  <si>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</si>
  <si>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</si>
  <si>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</si>
  <si>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</si>
  <si>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</si>
  <si>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</si>
  <si>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</si>
  <si>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</si>
  <si>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</si>
  <si>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</si>
  <si>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</si>
  <si>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</si>
  <si>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</si>
  <si>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</si>
  <si>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</si>
  <si>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</si>
  <si>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</si>
  <si>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</si>
  <si>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</si>
  <si>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</si>
  <si>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</si>
  <si>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</si>
  <si>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</si>
  <si>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</si>
  <si>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</si>
  <si>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</si>
  <si>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</si>
  <si>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</si>
  <si>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</si>
  <si>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</si>
  <si>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</si>
  <si>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</si>
  <si>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</si>
  <si>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</si>
  <si>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</si>
  <si>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</si>
  <si>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</si>
  <si>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</si>
  <si>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</si>
  <si>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</si>
  <si>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</si>
  <si>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</si>
  <si>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</si>
  <si>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</si>
  <si>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</si>
  <si>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</si>
  <si>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</si>
  <si>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</si>
  <si>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</si>
  <si>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</si>
  <si>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</si>
  <si>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</si>
  <si>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</si>
  <si>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</si>
  <si>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</si>
  <si>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</si>
  <si>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</si>
  <si>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</si>
  <si>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</si>
  <si>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</si>
  <si>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</si>
  <si>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</si>
  <si>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</si>
  <si>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</si>
  <si>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</si>
  <si>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</si>
  <si>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</si>
  <si>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</si>
  <si>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</si>
  <si>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</si>
  <si>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</si>
  <si>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</si>
  <si>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</si>
  <si>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</si>
  <si>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</si>
  <si>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</si>
  <si>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</si>
  <si>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</si>
  <si>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</si>
  <si>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</si>
  <si>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</si>
  <si>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</si>
  <si>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</si>
  <si>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</si>
  <si>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</si>
  <si>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</si>
  <si>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</si>
  <si>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</si>
  <si>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</si>
  <si>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</si>
  <si>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</si>
  <si>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</si>
  <si>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</si>
  <si>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</si>
  <si>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</si>
  <si>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</si>
  <si>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</si>
  <si>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</si>
  <si>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</si>
  <si>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</si>
  <si>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</si>
  <si>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</si>
  <si>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</si>
  <si>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</si>
  <si>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</si>
  <si>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</si>
  <si>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</si>
  <si>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</si>
  <si>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</si>
  <si>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</si>
  <si>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</si>
  <si>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</si>
  <si>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</si>
  <si>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</si>
  <si>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</si>
  <si>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</si>
  <si>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</si>
  <si>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</si>
  <si>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</si>
  <si>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</si>
  <si>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</si>
  <si>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</si>
  <si>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</si>
  <si>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</si>
  <si>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</si>
  <si>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</si>
  <si>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</si>
  <si>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</si>
  <si>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</si>
  <si>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</si>
  <si>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</si>
  <si>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</si>
  <si>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</si>
  <si>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</si>
  <si>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</si>
  <si>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</si>
  <si>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</si>
  <si>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</si>
  <si>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</si>
  <si>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</si>
  <si>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</si>
  <si>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</si>
  <si>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</si>
  <si>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</si>
  <si>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</si>
  <si>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</si>
  <si>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</si>
  <si>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</si>
  <si>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</si>
  <si>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</si>
  <si>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</si>
  <si>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</si>
  <si>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</si>
  <si>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</si>
  <si>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</si>
  <si>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</si>
  <si>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</si>
  <si>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</si>
  <si>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</si>
  <si>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</si>
  <si>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</si>
  <si>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</si>
  <si>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</si>
  <si>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</si>
  <si>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</si>
  <si>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</si>
  <si>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</si>
  <si>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</si>
  <si>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</si>
  <si>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</si>
  <si>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</si>
  <si>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</si>
  <si>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</si>
  <si>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</si>
  <si>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</si>
  <si>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</si>
  <si>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</si>
  <si>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</si>
  <si>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</si>
  <si>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</si>
  <si>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</si>
  <si>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</si>
  <si>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</si>
  <si>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</si>
  <si>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</si>
  <si>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</si>
  <si>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</si>
  <si>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</si>
  <si>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</si>
  <si>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</si>
  <si>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</si>
  <si>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</si>
  <si>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</si>
  <si>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</si>
  <si>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</si>
  <si>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</si>
  <si>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</si>
  <si>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</si>
  <si>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</si>
  <si>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</si>
  <si>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</si>
  <si>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</si>
  <si>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</si>
  <si>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</si>
  <si>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</si>
  <si>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</si>
  <si>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</si>
  <si>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</si>
  <si>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</si>
  <si>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</si>
  <si>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</si>
  <si>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</si>
  <si>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</si>
  <si>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</si>
  <si>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</si>
  <si>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</si>
  <si>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</si>
  <si>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</si>
  <si>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</si>
  <si>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</si>
  <si>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</si>
  <si>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</si>
  <si>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</si>
  <si>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</si>
  <si>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</si>
  <si>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</si>
  <si>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</si>
  <si>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</si>
  <si>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</si>
  <si>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</si>
  <si>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</si>
  <si>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</si>
  <si>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</si>
  <si>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</si>
  <si>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</si>
  <si>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</si>
  <si>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</si>
  <si>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</si>
  <si>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</si>
  <si>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</si>
  <si>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</si>
  <si>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</si>
  <si>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</si>
  <si>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</si>
  <si>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</si>
  <si>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</si>
  <si>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</si>
  <si>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</si>
  <si>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</si>
  <si>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</si>
  <si>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</si>
  <si>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</si>
  <si>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</si>
  <si>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</si>
  <si>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</si>
  <si>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</si>
  <si>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</si>
  <si>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</si>
  <si>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</si>
  <si>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</si>
  <si>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</si>
  <si>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</si>
  <si>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</si>
  <si>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</si>
  <si>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</si>
  <si>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</si>
  <si>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</si>
  <si>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</si>
  <si>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</si>
  <si>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</si>
  <si>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</si>
  <si>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</si>
  <si>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</si>
  <si>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</si>
  <si>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</si>
  <si>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</si>
  <si>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</si>
  <si>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</si>
  <si>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</si>
  <si>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</si>
  <si>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</si>
  <si>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</si>
  <si>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</si>
  <si>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</si>
  <si>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</si>
  <si>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</si>
  <si>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</si>
  <si>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</si>
  <si>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</si>
  <si>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</si>
  <si>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</si>
  <si>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</si>
  <si>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</si>
  <si>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</si>
  <si>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</si>
  <si>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</si>
  <si>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</si>
  <si>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</si>
  <si>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</si>
  <si>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</si>
  <si>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</si>
  <si>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</si>
  <si>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</si>
  <si>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</si>
  <si>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</si>
  <si>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</si>
  <si>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</si>
  <si>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</si>
  <si>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</si>
  <si>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</si>
  <si>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</si>
  <si>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</si>
  <si>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</si>
  <si>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</si>
  <si>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</si>
  <si>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</si>
  <si>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</si>
  <si>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</si>
  <si>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</si>
  <si>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</si>
  <si>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</si>
  <si>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</si>
  <si>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</si>
  <si>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</si>
  <si>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</si>
  <si>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</si>
  <si>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</si>
  <si>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</si>
  <si>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</si>
  <si>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</si>
  <si>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</si>
  <si>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</si>
  <si>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</si>
  <si>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</si>
  <si>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</si>
  <si>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</si>
  <si>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</si>
  <si>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</si>
  <si>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</si>
  <si>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</si>
  <si>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</si>
  <si>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</si>
  <si>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</si>
  <si>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</si>
  <si>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</si>
  <si>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</si>
  <si>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</si>
  <si>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</si>
  <si>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</si>
  <si>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</si>
  <si>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</si>
  <si>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</si>
  <si>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</si>
  <si>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</si>
  <si>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</si>
  <si>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</si>
  <si>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</si>
  <si>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</si>
  <si>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</si>
  <si>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</si>
  <si>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</si>
  <si>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</si>
  <si>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</si>
  <si>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</si>
  <si>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</si>
  <si>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</si>
  <si>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</si>
  <si>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</si>
  <si>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</si>
  <si>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</si>
  <si>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</si>
  <si>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</si>
  <si>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</si>
  <si>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</si>
  <si>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</si>
  <si>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</si>
  <si>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</si>
  <si>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</si>
  <si>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</si>
  <si>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</si>
  <si>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</si>
  <si>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</si>
  <si>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</si>
  <si>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</si>
  <si>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</si>
  <si>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</si>
  <si>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</si>
  <si>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</si>
  <si>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</si>
  <si>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</si>
  <si>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</si>
  <si>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</si>
  <si>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</si>
  <si>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</si>
  <si>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</si>
  <si>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</si>
  <si>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</si>
  <si>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</si>
  <si>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</si>
  <si>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</si>
  <si>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</si>
  <si>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</si>
  <si>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</si>
  <si>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</si>
  <si>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</si>
  <si>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</si>
  <si>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</si>
  <si>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</si>
  <si>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</si>
  <si>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</si>
  <si>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</si>
  <si>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</si>
  <si>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</si>
  <si>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</si>
  <si>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</si>
  <si>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</si>
  <si>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</si>
  <si>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</si>
  <si>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</si>
  <si>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</si>
  <si>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</si>
  <si>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</si>
  <si>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</si>
  <si>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</si>
  <si>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</si>
  <si>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</si>
  <si>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</si>
  <si>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</si>
  <si>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</si>
  <si>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</si>
  <si>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</si>
  <si>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</si>
  <si>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</si>
  <si>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</si>
  <si>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</si>
  <si>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</si>
  <si>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</si>
  <si>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</si>
  <si>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</si>
  <si>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</si>
  <si>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</si>
  <si>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</si>
  <si>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</si>
  <si>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</si>
  <si>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</si>
  <si>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</si>
  <si>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</si>
  <si>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</si>
  <si>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</si>
  <si>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</si>
  <si>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</si>
  <si>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</si>
  <si>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</si>
  <si>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</si>
  <si>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</si>
  <si>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</si>
  <si>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</si>
  <si>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</si>
  <si>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</si>
  <si>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</si>
  <si>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</si>
  <si>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</si>
  <si>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</si>
  <si>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</si>
  <si>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</si>
  <si>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</si>
  <si>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</si>
  <si>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</si>
  <si>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</si>
  <si>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</si>
  <si>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</si>
  <si>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</si>
  <si>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</si>
  <si>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</si>
  <si>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</si>
  <si>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</si>
  <si>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</si>
  <si>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</si>
  <si>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</si>
  <si>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</si>
  <si>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</si>
  <si>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</si>
  <si>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</si>
  <si>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</si>
  <si>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</si>
  <si>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</si>
  <si>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</si>
  <si>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</si>
  <si>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</si>
  <si>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</si>
  <si>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</si>
  <si>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</si>
  <si>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</si>
  <si>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</si>
  <si>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</si>
  <si>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</si>
  <si>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</si>
  <si>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</si>
  <si>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</si>
  <si>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</si>
  <si>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</si>
  <si>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</si>
  <si>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</si>
  <si>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</si>
  <si>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</si>
  <si>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</si>
  <si>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</si>
  <si>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</si>
  <si>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</si>
  <si>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</si>
  <si>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</si>
  <si>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</si>
  <si>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</si>
  <si>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</si>
  <si>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</si>
  <si>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</si>
  <si>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</si>
  <si>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</si>
  <si>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</si>
  <si>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</si>
  <si>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</si>
  <si>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</si>
  <si>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</si>
  <si>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</si>
  <si>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</si>
  <si>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</si>
  <si>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</si>
  <si>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</si>
  <si>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</si>
  <si>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</si>
  <si>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</si>
  <si>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</si>
  <si>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</si>
  <si>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</si>
  <si>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</si>
  <si>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</si>
  <si>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</si>
  <si>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</si>
  <si>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</si>
  <si>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</si>
  <si>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</si>
  <si>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</si>
  <si>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</si>
  <si>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</si>
  <si>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</si>
  <si>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</si>
  <si>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</si>
  <si>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</si>
  <si>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</si>
  <si>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</si>
  <si>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</si>
  <si>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</si>
  <si>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</si>
  <si>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</si>
  <si>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</si>
  <si>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</si>
  <si>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</si>
  <si>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</si>
  <si>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</si>
  <si>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</si>
  <si>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</si>
  <si>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</si>
  <si>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</si>
  <si>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</si>
  <si>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</si>
  <si>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</si>
  <si>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</si>
  <si>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</si>
  <si>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</si>
  <si>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</si>
  <si>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</si>
  <si>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</si>
  <si>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</si>
  <si>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</si>
  <si>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</si>
  <si>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</si>
  <si>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</si>
  <si>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</si>
  <si>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</si>
  <si>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</si>
  <si>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</si>
  <si>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</si>
  <si>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</si>
  <si>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</si>
  <si>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</si>
  <si>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</si>
  <si>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</si>
  <si>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</si>
  <si>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</si>
  <si>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</si>
  <si>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</si>
  <si>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</si>
  <si>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</si>
  <si>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</si>
  <si>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</si>
  <si>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</si>
  <si>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</si>
  <si>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</si>
  <si>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</si>
  <si>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</si>
  <si>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</si>
  <si>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</si>
  <si>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</si>
  <si>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</si>
  <si>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</si>
  <si>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</si>
  <si>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</si>
  <si>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</si>
  <si>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</si>
  <si>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</si>
  <si>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</si>
  <si>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</si>
  <si>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</si>
  <si>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</si>
  <si>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</si>
  <si>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</si>
  <si>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</si>
  <si>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</si>
  <si>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</si>
  <si>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</si>
  <si>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</si>
  <si>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</si>
  <si>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</si>
  <si>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</si>
  <si>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</si>
  <si>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</si>
  <si>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</si>
  <si>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</si>
  <si>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</si>
  <si>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</si>
  <si>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</si>
  <si>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</si>
  <si>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</si>
  <si>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</si>
  <si>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</si>
  <si>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</si>
  <si>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</si>
  <si>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</si>
  <si>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</si>
  <si>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</si>
  <si>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</si>
  <si>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</si>
  <si>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</si>
  <si>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</si>
  <si>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</si>
  <si>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</si>
  <si>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</si>
  <si>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</si>
  <si>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</si>
  <si>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</si>
  <si>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</si>
  <si>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</si>
  <si>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</si>
  <si>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</si>
  <si>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</si>
  <si>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</si>
  <si>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</si>
  <si>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</si>
  <si>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</si>
  <si>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</si>
  <si>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</si>
  <si>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</si>
  <si>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</si>
  <si>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</si>
  <si>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</si>
  <si>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</si>
  <si>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</si>
  <si>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</si>
  <si>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</si>
  <si>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</si>
  <si>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</si>
  <si>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</si>
  <si>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</si>
  <si>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</si>
  <si>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</si>
  <si>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</si>
  <si>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</si>
  <si>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</si>
  <si>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</si>
  <si>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</si>
  <si>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</si>
  <si>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</si>
  <si>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</si>
  <si>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</si>
  <si>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</si>
  <si>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</si>
  <si>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</si>
  <si>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</si>
  <si>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</si>
  <si>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</si>
  <si>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</si>
  <si>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</si>
  <si>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</si>
  <si>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</si>
  <si>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</si>
  <si>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</si>
  <si>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</si>
  <si>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</si>
  <si>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</si>
  <si>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</si>
  <si>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</si>
  <si>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</si>
  <si>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</si>
  <si>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</si>
  <si>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</si>
  <si>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</si>
  <si>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</si>
  <si>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</si>
  <si>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</si>
  <si>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</si>
  <si>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</si>
  <si>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</si>
  <si>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</si>
  <si>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</si>
  <si>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</si>
  <si>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</si>
  <si>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</si>
  <si>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</si>
  <si>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</si>
  <si>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</si>
  <si>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</si>
  <si>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</si>
  <si>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</si>
  <si>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</si>
  <si>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</si>
  <si>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</si>
  <si>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</si>
  <si>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</si>
  <si>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</si>
  <si>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</si>
  <si>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</si>
  <si>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</si>
  <si>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</si>
  <si>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</si>
  <si>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</si>
  <si>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</si>
  <si>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</si>
  <si>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</si>
  <si>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</si>
  <si>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</si>
  <si>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</si>
  <si>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</si>
  <si>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</si>
  <si>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</si>
  <si>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</si>
  <si>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</si>
  <si>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</si>
  <si>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</si>
  <si>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</si>
  <si>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</si>
  <si>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</si>
  <si>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</si>
  <si>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</si>
  <si>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</si>
  <si>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</si>
  <si>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</si>
  <si>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</si>
  <si>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</si>
  <si>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</si>
  <si>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</si>
  <si>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</si>
  <si>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</si>
  <si>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</si>
  <si>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</si>
  <si>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</si>
  <si>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</si>
  <si>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</si>
  <si>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</si>
  <si>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</si>
  <si>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</si>
  <si>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</si>
  <si>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</si>
  <si>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</si>
  <si>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</si>
  <si>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</si>
  <si>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</si>
  <si>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</si>
  <si>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</si>
  <si>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</si>
  <si>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</si>
  <si>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</si>
  <si>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</si>
  <si>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</si>
  <si>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</si>
  <si>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</si>
  <si>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</si>
  <si>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</si>
  <si>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</si>
  <si>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</si>
  <si>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</si>
  <si>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</si>
  <si>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</si>
  <si>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</si>
  <si>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</si>
  <si>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</si>
  <si>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</si>
  <si>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</si>
  <si>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</si>
  <si>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</si>
  <si>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</si>
  <si>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</si>
  <si>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</si>
  <si>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</si>
  <si>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</si>
  <si>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</si>
  <si>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</si>
  <si>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</si>
  <si>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</si>
  <si>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</si>
  <si>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</si>
  <si>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</si>
  <si>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</si>
  <si>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</si>
  <si>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</si>
  <si>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</si>
  <si>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</si>
  <si>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</si>
  <si>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</si>
  <si>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</si>
  <si>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</si>
  <si>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</si>
  <si>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</si>
  <si>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</si>
  <si>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</si>
  <si>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</si>
  <si>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</si>
  <si>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</si>
  <si>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</si>
  <si>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</si>
  <si>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</si>
  <si>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</si>
  <si>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</si>
  <si>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</si>
  <si>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</si>
  <si>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</si>
  <si>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</si>
  <si>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</si>
  <si>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</si>
  <si>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</si>
  <si>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</si>
  <si>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</si>
  <si>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</si>
  <si>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</si>
  <si>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</si>
  <si>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</si>
  <si>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</si>
  <si>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</si>
  <si>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</si>
  <si>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</si>
  <si>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</si>
  <si>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</si>
  <si>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</si>
  <si>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</si>
  <si>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</si>
  <si>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</si>
  <si>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</si>
  <si>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</si>
  <si>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</si>
  <si>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</si>
  <si>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</si>
  <si>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</si>
  <si>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</si>
  <si>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</si>
  <si>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</si>
  <si>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</si>
  <si>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</si>
  <si>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</si>
  <si>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</si>
  <si>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</si>
  <si>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</si>
  <si>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</si>
  <si>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</si>
  <si>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</si>
  <si>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</si>
  <si>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</si>
  <si>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</si>
  <si>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</si>
  <si>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</si>
  <si>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</si>
  <si>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</si>
  <si>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</si>
  <si>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</si>
  <si>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</si>
  <si>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</si>
  <si>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</si>
  <si>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</si>
  <si>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</si>
  <si>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</si>
  <si>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</si>
  <si>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</si>
  <si>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</si>
  <si>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</si>
  <si>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</si>
  <si>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</si>
  <si>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</si>
  <si>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</si>
  <si>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</si>
  <si>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</si>
  <si>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</si>
  <si>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</si>
  <si>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</si>
  <si>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</si>
  <si>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</si>
  <si>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</si>
  <si>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</si>
  <si>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</si>
  <si>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</si>
  <si>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</si>
  <si>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</si>
  <si>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</si>
  <si>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</si>
  <si>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</si>
  <si>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</si>
  <si>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</si>
  <si>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</si>
  <si>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</si>
  <si>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</si>
  <si>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</si>
  <si>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</si>
  <si>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</si>
  <si>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</si>
  <si>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</si>
  <si>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</si>
  <si>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</si>
  <si>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</si>
  <si>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</si>
  <si>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</si>
  <si>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</si>
  <si>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</si>
  <si>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</si>
  <si>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</si>
  <si>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</si>
  <si>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</si>
  <si>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</si>
  <si>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</si>
  <si>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</si>
  <si>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</si>
  <si>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</si>
  <si>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</si>
  <si>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</si>
  <si>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</si>
  <si>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</si>
  <si>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</si>
  <si>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</si>
  <si>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</si>
  <si>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</si>
  <si>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</si>
  <si>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</si>
  <si>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</si>
  <si>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</si>
  <si>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</si>
  <si>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</si>
  <si>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</si>
  <si>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</si>
  <si>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</si>
  <si>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</si>
  <si>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</si>
  <si>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</si>
  <si>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</si>
  <si>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</si>
  <si>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</si>
  <si>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</si>
  <si>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</si>
  <si>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</si>
  <si>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</si>
  <si>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</si>
  <si>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</si>
  <si>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</si>
  <si>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</si>
  <si>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</si>
  <si>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</si>
  <si>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</si>
  <si>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</si>
  <si>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</si>
  <si>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</si>
  <si>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</si>
  <si>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</si>
  <si>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</si>
  <si>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</si>
  <si>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</si>
  <si>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</si>
  <si>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</si>
  <si>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</si>
  <si>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</si>
  <si>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</si>
  <si>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</si>
  <si>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</si>
  <si>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</si>
  <si>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</si>
  <si>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</si>
  <si>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</si>
  <si>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</si>
  <si>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</si>
  <si>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</si>
  <si>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</si>
  <si>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</si>
  <si>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</si>
  <si>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</si>
  <si>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</si>
  <si>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</si>
  <si>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</si>
  <si>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</si>
  <si>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</si>
  <si>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</si>
  <si>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</si>
  <si>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</si>
  <si>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</si>
  <si>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</si>
  <si>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</si>
  <si>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</si>
  <si>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</si>
  <si>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</si>
  <si>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</si>
  <si>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</si>
  <si>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</si>
  <si>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</si>
  <si>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</si>
  <si>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</si>
  <si>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</si>
  <si>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</si>
  <si>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</si>
  <si>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</si>
  <si>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</si>
  <si>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</si>
  <si>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</si>
  <si>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</si>
  <si>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</si>
  <si>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</si>
  <si>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</si>
  <si>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</si>
  <si>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</si>
  <si>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</si>
  <si>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</si>
  <si>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</si>
  <si>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</si>
  <si>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</si>
  <si>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</si>
  <si>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</si>
  <si>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</si>
  <si>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</si>
  <si>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</si>
  <si>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</si>
  <si>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</si>
  <si>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</si>
  <si>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</si>
  <si>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</si>
  <si>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</si>
  <si>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</si>
  <si>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</si>
  <si>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</si>
  <si>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</si>
  <si>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</si>
  <si>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</si>
  <si>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</si>
  <si>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</si>
  <si>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</si>
  <si>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</si>
  <si>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</si>
  <si>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</si>
  <si>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</si>
  <si>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</si>
  <si>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</si>
  <si>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</si>
  <si>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</si>
  <si>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</si>
  <si>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</si>
  <si>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</si>
  <si>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</si>
  <si>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</si>
  <si>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</si>
  <si>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</si>
  <si>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</si>
  <si>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</si>
  <si>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</si>
  <si>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</si>
  <si>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</si>
  <si>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</si>
  <si>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</si>
  <si>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</si>
  <si>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</si>
  <si>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</si>
  <si>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</si>
  <si>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</si>
  <si>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</si>
  <si>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</si>
  <si>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</si>
  <si>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</si>
  <si>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</si>
  <si>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</si>
  <si>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</si>
  <si>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</si>
  <si>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</si>
  <si>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</si>
  <si>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</si>
  <si>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</si>
  <si>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</si>
  <si>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</si>
  <si>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</si>
  <si>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</si>
  <si>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</si>
  <si>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</si>
  <si>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</si>
  <si>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</si>
  <si>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</si>
  <si>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</si>
  <si>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</si>
  <si>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</si>
  <si>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</si>
  <si>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</si>
  <si>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</si>
  <si>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</si>
  <si>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</si>
  <si>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</si>
  <si>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</si>
  <si>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</si>
  <si>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</si>
  <si>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</si>
  <si>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</si>
  <si>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</si>
  <si>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</si>
  <si>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</si>
  <si>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</si>
  <si>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</si>
  <si>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</si>
  <si>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</si>
  <si>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</si>
  <si>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</si>
  <si>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</si>
  <si>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</si>
  <si>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</si>
  <si>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</si>
  <si>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</si>
  <si>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</si>
  <si>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</si>
  <si>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</si>
  <si>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</si>
  <si>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</si>
  <si>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</si>
  <si>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</si>
  <si>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</si>
  <si>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</si>
  <si>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</si>
  <si>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</si>
  <si>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</si>
  <si>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</si>
  <si>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</si>
  <si>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</si>
  <si>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</si>
  <si>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</si>
  <si>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</si>
  <si>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</si>
  <si>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</si>
  <si>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</si>
  <si>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</si>
  <si>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</si>
  <si>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</si>
  <si>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</si>
  <si>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</si>
  <si>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</si>
  <si>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</si>
  <si>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</si>
  <si>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</si>
  <si>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</si>
  <si>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</si>
  <si>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</si>
  <si>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</si>
  <si>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</si>
  <si>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</si>
  <si>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</si>
  <si>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</si>
  <si>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</si>
  <si>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</si>
  <si>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</si>
  <si>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</si>
  <si>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</si>
  <si>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</si>
  <si>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</si>
  <si>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</si>
  <si>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</si>
  <si>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</si>
  <si>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</si>
  <si>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</si>
  <si>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</si>
  <si>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</si>
  <si>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</si>
  <si>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</si>
  <si>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</si>
  <si>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</si>
  <si>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</si>
  <si>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</si>
  <si>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</si>
  <si>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</si>
  <si>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</si>
  <si>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</si>
  <si>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</si>
  <si>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</si>
  <si>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</si>
  <si>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</si>
  <si>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</si>
  <si>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</si>
  <si>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</si>
  <si>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</si>
  <si>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</si>
  <si>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</si>
  <si>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</si>
  <si>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</si>
  <si>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</si>
  <si>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</si>
  <si>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</si>
  <si>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</si>
  <si>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</si>
  <si>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</si>
  <si>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</si>
  <si>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</si>
  <si>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</si>
  <si>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</si>
  <si>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</si>
  <si>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</si>
  <si>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</si>
  <si>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</si>
  <si>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</si>
  <si>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</si>
  <si>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</si>
  <si>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</si>
  <si>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</si>
  <si>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</si>
  <si>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</si>
  <si>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</si>
  <si>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</si>
  <si>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</si>
  <si>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</si>
  <si>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</si>
  <si>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</si>
  <si>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</si>
  <si>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</si>
  <si>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</si>
  <si>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</si>
  <si>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</si>
  <si>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</si>
  <si>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</si>
  <si>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</si>
  <si>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</si>
  <si>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</si>
  <si>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</si>
  <si>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</si>
  <si>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</si>
  <si>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</si>
  <si>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</si>
  <si>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</si>
  <si>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</si>
  <si>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</si>
  <si>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</si>
  <si>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</si>
  <si>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</si>
  <si>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</si>
  <si>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</si>
  <si>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</si>
  <si>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</si>
  <si>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</si>
  <si>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</si>
  <si>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</si>
  <si>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</si>
  <si>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</si>
  <si>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</si>
  <si>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</si>
  <si>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</si>
  <si>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</si>
  <si>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</si>
  <si>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</si>
  <si>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</si>
  <si>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</si>
  <si>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</si>
  <si>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</si>
  <si>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</si>
  <si>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</si>
  <si>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</si>
  <si>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</si>
  <si>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</si>
  <si>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</si>
  <si>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</si>
  <si>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</si>
  <si>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</si>
  <si>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</si>
  <si>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</si>
  <si>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</si>
  <si>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</si>
  <si>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</si>
  <si>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</si>
  <si>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</si>
  <si>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</si>
  <si>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</si>
  <si>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</si>
  <si>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</si>
  <si>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</si>
  <si>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</si>
  <si>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</si>
  <si>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</si>
  <si>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</si>
  <si>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</si>
  <si>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</si>
  <si>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</si>
  <si>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</si>
  <si>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</si>
  <si>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</si>
  <si>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</si>
  <si>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</si>
  <si>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</si>
  <si>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</si>
  <si>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</si>
  <si>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</si>
  <si>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</si>
  <si>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</si>
  <si>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</si>
  <si>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</si>
  <si>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</si>
  <si>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</si>
  <si>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</si>
  <si>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</si>
  <si>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</si>
  <si>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</si>
  <si>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</si>
  <si>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</si>
  <si>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</si>
  <si>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</si>
  <si>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</si>
  <si>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</si>
  <si>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</si>
  <si>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</si>
  <si>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</si>
  <si>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</si>
  <si>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</si>
  <si>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</si>
  <si>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</si>
  <si>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</si>
  <si>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</si>
  <si>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</si>
  <si>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</si>
  <si>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</si>
  <si>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</si>
  <si>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</si>
  <si>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</si>
  <si>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</si>
  <si>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</si>
  <si>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</si>
  <si>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</si>
  <si>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</si>
  <si>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</si>
  <si>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</si>
  <si>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</si>
  <si>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</si>
  <si>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</si>
  <si>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</si>
  <si>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</si>
  <si>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</si>
  <si>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</si>
  <si>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</si>
  <si>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</si>
  <si>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</si>
  <si>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</si>
  <si>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</si>
  <si>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</si>
  <si>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</si>
  <si>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</si>
  <si>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</si>
  <si>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</si>
  <si>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</si>
  <si>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</si>
  <si>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</si>
  <si>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</si>
  <si>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</si>
  <si>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</si>
  <si>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</si>
  <si>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</si>
  <si>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</si>
  <si>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</si>
  <si>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</si>
  <si>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</si>
  <si>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</si>
  <si>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</si>
  <si>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</si>
  <si>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</si>
  <si>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</si>
  <si>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</si>
  <si>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</si>
  <si>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</si>
  <si>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</si>
  <si>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</si>
  <si>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</si>
  <si>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</si>
  <si>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</si>
  <si>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</si>
  <si>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</si>
  <si>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</si>
  <si>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</si>
  <si>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</si>
  <si>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</si>
  <si>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</si>
  <si>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</si>
  <si>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</si>
  <si>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</si>
  <si>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</si>
  <si>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</si>
  <si>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</si>
  <si>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</si>
  <si>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</si>
  <si>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</si>
  <si>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</si>
  <si>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</si>
  <si>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</si>
  <si>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</si>
  <si>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</si>
  <si>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</si>
  <si>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</si>
  <si>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</si>
  <si>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</si>
  <si>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</si>
  <si>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</si>
  <si>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</si>
  <si>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</si>
  <si>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</si>
  <si>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</si>
  <si>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</si>
  <si>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</si>
  <si>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</si>
  <si>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</si>
  <si>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</si>
  <si>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</si>
  <si>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</si>
  <si>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</si>
  <si>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</si>
  <si>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</si>
  <si>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</si>
  <si>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</si>
  <si>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</si>
  <si>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</si>
  <si>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</si>
  <si>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</si>
  <si>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</si>
  <si>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</si>
  <si>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</si>
  <si>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</si>
  <si>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</si>
  <si>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</si>
  <si>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</si>
  <si>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</si>
  <si>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</si>
  <si>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</si>
  <si>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</si>
  <si>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</si>
  <si>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</si>
  <si>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</si>
  <si>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</si>
  <si>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</si>
  <si>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</si>
  <si>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</si>
  <si>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</si>
  <si>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</si>
  <si>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</si>
  <si>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</si>
  <si>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</si>
  <si>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</si>
  <si>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</si>
  <si>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</si>
  <si>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</si>
  <si>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</si>
  <si>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</si>
  <si>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</si>
  <si>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</si>
  <si>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</si>
  <si>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</si>
  <si>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</si>
  <si>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</si>
  <si>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</si>
  <si>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</si>
  <si>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</si>
  <si>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</si>
  <si>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</si>
  <si>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</si>
  <si>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</si>
  <si>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</si>
  <si>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</si>
  <si>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</si>
  <si>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</si>
  <si>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</si>
  <si>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</si>
  <si>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</si>
  <si>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</si>
  <si>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</si>
  <si>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</si>
  <si>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</si>
  <si>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</si>
  <si>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</si>
  <si>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</si>
  <si>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</si>
  <si>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</si>
  <si>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</si>
  <si>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</si>
  <si>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</si>
  <si>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</si>
  <si>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</si>
  <si>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</si>
  <si>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</si>
  <si>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</si>
  <si>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</si>
  <si>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</si>
  <si>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</si>
  <si>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</si>
  <si>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</si>
  <si>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</si>
  <si>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</si>
  <si>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</si>
  <si>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</si>
  <si>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</si>
  <si>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</si>
  <si>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</si>
  <si>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</si>
  <si>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</si>
  <si>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</si>
  <si>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</si>
  <si>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</si>
  <si>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</si>
  <si>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</si>
  <si>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</si>
  <si>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</si>
  <si>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</si>
  <si>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</si>
  <si>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</si>
  <si>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</si>
  <si>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</si>
  <si>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</si>
  <si>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</si>
  <si>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</si>
  <si>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</si>
  <si>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</si>
  <si>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</si>
  <si>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</si>
  <si>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</si>
  <si>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</si>
  <si>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</si>
  <si>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</si>
  <si>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</si>
  <si>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</si>
  <si>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</si>
  <si>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</si>
  <si>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</si>
  <si>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</si>
  <si>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</si>
  <si>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</si>
  <si>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</si>
  <si>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</si>
  <si>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</si>
  <si>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</si>
  <si>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</si>
  <si>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</si>
  <si>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</si>
  <si>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</si>
  <si>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</si>
  <si>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</si>
  <si>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</si>
  <si>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</si>
  <si>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</si>
  <si>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</si>
  <si>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</si>
  <si>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</si>
  <si>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</si>
  <si>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</si>
  <si>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</si>
  <si>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</si>
  <si>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</si>
  <si>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</si>
  <si>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</si>
  <si>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</si>
  <si>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</si>
  <si>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</si>
  <si>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</si>
  <si>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</si>
  <si>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</si>
  <si>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</si>
  <si>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</si>
  <si>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</si>
  <si>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</si>
  <si>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</si>
  <si>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</si>
  <si>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</si>
  <si>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</si>
  <si>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</si>
  <si>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</si>
  <si>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</si>
  <si>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</si>
  <si>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</si>
  <si>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</si>
  <si>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</si>
  <si>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</si>
  <si>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</si>
  <si>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</si>
  <si>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</si>
  <si>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</si>
  <si>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</si>
  <si>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</si>
  <si>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</si>
  <si>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</si>
  <si>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</si>
  <si>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</si>
  <si>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</si>
  <si>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</si>
  <si>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</si>
  <si>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</si>
  <si>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</si>
  <si>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</si>
  <si>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</si>
  <si>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</si>
  <si>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</si>
  <si>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</si>
  <si>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</si>
  <si>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</si>
  <si>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</si>
  <si>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</si>
  <si>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</si>
  <si>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</si>
  <si>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</si>
  <si>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</si>
  <si>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</si>
  <si>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</si>
  <si>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</si>
  <si>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</si>
  <si>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</si>
  <si>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</si>
  <si>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</si>
  <si>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</si>
  <si>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</si>
  <si>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</si>
  <si>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</si>
  <si>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</si>
  <si>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</si>
  <si>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</si>
  <si>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</si>
  <si>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</si>
  <si>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</si>
  <si>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</si>
  <si>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</si>
  <si>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</si>
  <si>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</si>
  <si>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</si>
  <si>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</si>
  <si>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</si>
  <si>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</si>
  <si>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</si>
  <si>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</si>
  <si>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</si>
  <si>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</si>
  <si>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</si>
  <si>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</si>
  <si>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</si>
  <si>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</si>
  <si>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</si>
  <si>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</si>
  <si>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</si>
  <si>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</si>
  <si>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</si>
  <si>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</si>
  <si>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</si>
  <si>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</si>
  <si>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</si>
  <si>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</si>
  <si>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</si>
  <si>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</si>
  <si>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</si>
  <si>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</si>
  <si>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</si>
  <si>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</si>
  <si>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</si>
  <si>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</si>
  <si>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</si>
  <si>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</si>
  <si>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</si>
  <si>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</si>
  <si>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</si>
  <si>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</si>
  <si>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</si>
  <si>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</si>
  <si>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</si>
  <si>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</si>
  <si>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</si>
  <si>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</si>
  <si>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</si>
  <si>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</si>
  <si>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</si>
  <si>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</si>
  <si>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</si>
  <si>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</si>
  <si>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</si>
  <si>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</si>
  <si>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</si>
  <si>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</si>
  <si>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</si>
  <si>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</si>
  <si>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</si>
  <si>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</si>
  <si>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</si>
  <si>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</si>
  <si>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</si>
  <si>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</si>
  <si>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</si>
  <si>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</si>
  <si>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</si>
  <si>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</si>
  <si>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</si>
  <si>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</si>
  <si>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</si>
  <si>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</si>
  <si>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</si>
  <si>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</si>
  <si>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</si>
  <si>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</si>
  <si>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</si>
  <si>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</si>
  <si>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</si>
  <si>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</si>
  <si>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</si>
  <si>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</si>
  <si>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</si>
  <si>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</si>
  <si>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</si>
  <si>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</si>
  <si>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</si>
  <si>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</si>
  <si>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</si>
  <si>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</si>
  <si>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</si>
  <si>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</si>
  <si>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</si>
  <si>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</si>
  <si>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</si>
  <si>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</si>
  <si>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</si>
  <si>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</si>
  <si>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</si>
  <si>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</si>
  <si>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</si>
  <si>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</si>
  <si>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</si>
  <si>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</si>
  <si>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</si>
  <si>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</si>
  <si>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</si>
  <si>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</si>
  <si>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</si>
  <si>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</si>
  <si>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</si>
  <si>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</si>
  <si>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</si>
  <si>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</si>
  <si>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</si>
  <si>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</si>
  <si>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</si>
  <si>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</si>
  <si>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</si>
  <si>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</si>
  <si>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</si>
  <si>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</si>
  <si>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</si>
  <si>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</si>
  <si>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</si>
  <si>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</si>
  <si>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</si>
  <si>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</si>
  <si>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</si>
  <si>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</si>
  <si>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</si>
  <si>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</si>
  <si>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</si>
  <si>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</si>
  <si>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</si>
  <si>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</si>
  <si>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</si>
  <si>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</si>
  <si>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</si>
  <si>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</si>
  <si>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</si>
  <si>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</si>
  <si>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</si>
  <si>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</si>
  <si>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</si>
  <si>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</si>
  <si>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</si>
  <si>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</si>
  <si>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</si>
  <si>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</si>
  <si>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</si>
  <si>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</si>
  <si>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</si>
  <si>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</si>
  <si>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</si>
  <si>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</si>
  <si>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</si>
  <si>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</si>
  <si>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</si>
  <si>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</si>
  <si>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</si>
  <si>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</si>
  <si>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</si>
  <si>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</si>
  <si>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</si>
  <si>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</si>
  <si>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</si>
  <si>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</si>
  <si>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</si>
  <si>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</si>
  <si>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</si>
  <si>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</si>
  <si>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</si>
  <si>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</si>
  <si>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</si>
  <si>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</si>
  <si>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</si>
  <si>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</si>
  <si>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</si>
  <si>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</si>
  <si>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</si>
  <si>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</si>
  <si>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</si>
  <si>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</si>
  <si>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</si>
  <si>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</si>
  <si>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</si>
  <si>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</si>
  <si>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</si>
  <si>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</si>
  <si>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</si>
  <si>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</si>
  <si>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</si>
  <si>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</si>
  <si>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</si>
  <si>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</si>
  <si>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</si>
  <si>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</si>
  <si>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</si>
  <si>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</si>
  <si>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</si>
  <si>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</si>
  <si>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</si>
  <si>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</si>
  <si>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</si>
  <si>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</si>
  <si>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</si>
  <si>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</si>
  <si>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</si>
  <si>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</si>
  <si>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</si>
  <si>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</si>
  <si>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</si>
  <si>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</si>
  <si>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</si>
  <si>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</si>
  <si>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</si>
  <si>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</si>
  <si>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</si>
  <si>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</si>
  <si>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</si>
  <si>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</si>
  <si>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</si>
  <si>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</si>
  <si>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</si>
  <si>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</si>
  <si>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</si>
  <si>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</si>
  <si>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</si>
  <si>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</si>
  <si>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</si>
  <si>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</si>
  <si>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</si>
  <si>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</si>
  <si>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</si>
  <si>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</si>
  <si>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</si>
  <si>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</si>
  <si>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</si>
  <si>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</si>
  <si>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</si>
  <si>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</si>
  <si>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</si>
  <si>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</si>
  <si>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</si>
  <si>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</si>
  <si>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</si>
  <si>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</si>
  <si>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</si>
  <si>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</si>
  <si>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</si>
  <si>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</si>
  <si>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</si>
  <si>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</si>
  <si>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</si>
  <si>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</si>
  <si>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</si>
  <si>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</si>
  <si>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</si>
  <si>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</si>
  <si>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</si>
  <si>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</si>
  <si>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</si>
  <si>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</si>
  <si>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</si>
  <si>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</si>
  <si>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</si>
  <si>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</si>
  <si>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</si>
  <si>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</si>
  <si>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</si>
  <si>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</si>
  <si>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</si>
  <si>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</si>
  <si>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</si>
  <si>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</si>
  <si>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</si>
  <si>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</si>
  <si>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</si>
  <si>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</si>
  <si>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</si>
  <si>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</si>
  <si>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</si>
  <si>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</si>
  <si>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</si>
  <si>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</si>
  <si>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</si>
  <si>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</si>
  <si>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</si>
  <si>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</si>
  <si>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</si>
  <si>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</si>
  <si>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</si>
  <si>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</si>
  <si>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</si>
  <si>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</si>
  <si>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</si>
  <si>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</si>
  <si>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</si>
  <si>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</si>
  <si>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</si>
  <si>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</si>
  <si>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</si>
  <si>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</si>
  <si>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</si>
  <si>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</si>
  <si>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</si>
  <si>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</si>
  <si>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</si>
  <si>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</si>
  <si>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</si>
  <si>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</si>
  <si>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</si>
  <si>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</si>
  <si>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</si>
  <si>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</si>
  <si>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</si>
  <si>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</si>
  <si>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</si>
  <si>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</si>
  <si>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</si>
  <si>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</si>
  <si>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</si>
  <si>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</si>
  <si>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</si>
  <si>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</si>
  <si>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</si>
  <si>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</si>
  <si>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</si>
  <si>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</si>
  <si>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</si>
  <si>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</si>
  <si>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</si>
  <si>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</si>
  <si>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</si>
  <si>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</si>
  <si>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</si>
  <si>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</si>
  <si>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</si>
  <si>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</si>
  <si>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</si>
  <si>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</si>
  <si>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</si>
  <si>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</si>
  <si>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</si>
  <si>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</si>
  <si>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</si>
  <si>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</si>
  <si>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</si>
  <si>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</si>
  <si>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</si>
  <si>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</si>
  <si>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</si>
  <si>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</si>
  <si>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</si>
  <si>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</si>
  <si>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</si>
  <si>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</si>
  <si>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</si>
  <si>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</si>
  <si>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</si>
  <si>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</si>
  <si>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</si>
  <si>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</si>
  <si>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</si>
  <si>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</si>
  <si>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</si>
  <si>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</si>
  <si>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</si>
  <si>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</si>
  <si>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</si>
  <si>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</si>
  <si>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</si>
  <si>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</si>
  <si>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</si>
  <si>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</si>
  <si>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</si>
  <si>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</si>
  <si>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</si>
  <si>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</si>
  <si>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</si>
  <si>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</si>
  <si>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</si>
  <si>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</si>
  <si>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</si>
  <si>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</si>
  <si>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</si>
  <si>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</si>
  <si>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</si>
  <si>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</si>
  <si>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</si>
  <si>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</si>
  <si>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</si>
  <si>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</si>
  <si>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</si>
  <si>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</si>
  <si>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</si>
  <si>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</si>
  <si>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</si>
  <si>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</si>
  <si>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</si>
  <si>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</si>
  <si>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</si>
  <si>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</si>
  <si>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</si>
  <si>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</si>
  <si>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</si>
  <si>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</si>
  <si>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</si>
  <si>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</si>
  <si>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</si>
  <si>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</si>
  <si>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</si>
  <si>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</si>
  <si>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</si>
  <si>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</si>
  <si>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</si>
  <si>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</si>
  <si>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</si>
  <si>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</si>
  <si>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</si>
  <si>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</si>
  <si>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</si>
  <si>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</si>
  <si>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</si>
  <si>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</si>
  <si>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</si>
  <si>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</si>
  <si>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</si>
  <si>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</si>
  <si>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</si>
  <si>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</si>
  <si>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</si>
  <si>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</si>
  <si>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</si>
  <si>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</si>
  <si>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</si>
  <si>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</si>
  <si>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</si>
  <si>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</si>
  <si>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</si>
  <si>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</si>
  <si>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</si>
  <si>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</si>
  <si>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</si>
  <si>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</si>
  <si>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</si>
  <si>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</si>
  <si>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</si>
  <si>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</si>
  <si>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</si>
  <si>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</si>
  <si>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</si>
  <si>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</si>
  <si>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</si>
  <si>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</si>
  <si>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</si>
  <si>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</si>
  <si>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</si>
  <si>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</si>
  <si>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</si>
  <si>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</si>
  <si>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</si>
  <si>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</si>
  <si>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</si>
  <si>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</si>
  <si>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</si>
  <si>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</si>
  <si>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</si>
  <si>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</si>
  <si>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</si>
  <si>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</si>
  <si>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</si>
  <si>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</si>
  <si>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</si>
  <si>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</si>
  <si>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</si>
  <si>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</si>
  <si>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</si>
  <si>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</si>
  <si>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</si>
  <si>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</si>
  <si>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</si>
  <si>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</si>
  <si>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</si>
  <si>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</si>
  <si>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</si>
  <si>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</si>
  <si>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</si>
  <si>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</si>
  <si>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</si>
  <si>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</si>
  <si>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</si>
  <si>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</si>
  <si>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</si>
  <si>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</si>
  <si>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</si>
  <si>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</si>
  <si>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</si>
  <si>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</si>
  <si>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</si>
  <si>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</si>
  <si>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</si>
  <si>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</si>
  <si>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</si>
  <si>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</si>
  <si>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</si>
  <si>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</si>
  <si>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</si>
  <si>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</si>
  <si>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</si>
  <si>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</si>
  <si>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</si>
  <si>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</si>
  <si>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</si>
  <si>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</si>
  <si>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</si>
  <si>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</si>
  <si>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</si>
  <si>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</si>
  <si>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</si>
  <si>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</si>
  <si>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</si>
  <si>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</si>
  <si>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</si>
  <si>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</si>
  <si>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</si>
  <si>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</si>
  <si>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</si>
  <si>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</si>
  <si>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</si>
  <si>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</si>
  <si>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</si>
  <si>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</si>
  <si>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</si>
  <si>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</si>
  <si>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</si>
  <si>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</si>
  <si>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</si>
  <si>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</si>
  <si>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</si>
  <si>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</si>
  <si>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</si>
  <si>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</si>
  <si>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</si>
  <si>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</si>
  <si>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</si>
  <si>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</si>
  <si>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</si>
  <si>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</si>
  <si>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</si>
  <si>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</si>
  <si>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</si>
  <si>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</si>
  <si>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</si>
  <si>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</si>
  <si>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</si>
  <si>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</si>
  <si>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</si>
  <si>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</si>
  <si>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</si>
  <si>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</si>
  <si>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</si>
  <si>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</si>
  <si>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</si>
  <si>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</si>
  <si>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</si>
  <si>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</si>
  <si>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</si>
  <si>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</si>
  <si>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</si>
  <si>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</si>
  <si>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</si>
  <si>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</si>
  <si>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</si>
  <si>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</si>
  <si>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</si>
  <si>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</si>
  <si>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</si>
  <si>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</si>
  <si>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</si>
  <si>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</si>
  <si>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</si>
  <si>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</si>
  <si>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</si>
  <si>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</si>
  <si>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</si>
  <si>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</si>
  <si>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</si>
  <si>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</si>
  <si>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</si>
  <si>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</si>
  <si>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</si>
  <si>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</si>
  <si>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</si>
  <si>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</si>
  <si>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</si>
  <si>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</si>
  <si>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</si>
  <si>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</si>
  <si>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</si>
  <si>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</si>
  <si>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</si>
  <si>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</si>
  <si>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</si>
  <si>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</si>
  <si>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</si>
  <si>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</si>
  <si>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</si>
  <si>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</si>
  <si>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</si>
  <si>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</si>
  <si>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</si>
  <si>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</si>
  <si>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</si>
  <si>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</si>
  <si>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</si>
  <si>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</si>
  <si>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</si>
  <si>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</si>
  <si>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</si>
  <si>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</si>
  <si>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</si>
  <si>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</si>
  <si>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</si>
  <si>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</si>
  <si>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</si>
  <si>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</si>
  <si>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</si>
  <si>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</si>
  <si>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</si>
  <si>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</si>
  <si>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</si>
  <si>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</si>
  <si>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</si>
  <si>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</si>
  <si>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</si>
  <si>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</si>
  <si>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</si>
  <si>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</si>
  <si>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</si>
  <si>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</si>
  <si>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</si>
  <si>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</si>
  <si>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</si>
  <si>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</si>
  <si>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</si>
  <si>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</si>
  <si>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</si>
  <si>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</si>
  <si>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</si>
  <si>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</si>
  <si>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</si>
  <si>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</si>
  <si>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</si>
  <si>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</si>
  <si>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</si>
  <si>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</si>
  <si>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</si>
  <si>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</si>
  <si>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</si>
  <si>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</si>
  <si>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</si>
  <si>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</si>
  <si>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</si>
  <si>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</si>
  <si>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</si>
  <si>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</si>
  <si>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</si>
  <si>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</si>
  <si>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</si>
  <si>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</si>
  <si>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</si>
  <si>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</si>
  <si>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</si>
  <si>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</si>
  <si>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</si>
  <si>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</si>
  <si>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</si>
  <si>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</si>
  <si>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</si>
  <si>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</si>
  <si>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</si>
  <si>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</si>
  <si>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</si>
  <si>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</si>
  <si>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</si>
  <si>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</si>
  <si>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</si>
  <si>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</si>
  <si>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</si>
  <si>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</si>
  <si>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</si>
  <si>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</si>
  <si>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</si>
  <si>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</si>
  <si>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</si>
  <si>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</si>
  <si>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</si>
  <si>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</si>
  <si>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</si>
  <si>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</si>
  <si>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</si>
  <si>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</si>
  <si>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</si>
  <si>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</si>
  <si>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</si>
  <si>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</si>
  <si>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</si>
  <si>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</si>
  <si>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</si>
  <si>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</si>
  <si>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</si>
  <si>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</si>
  <si>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</si>
  <si>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</si>
  <si>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</si>
  <si>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</si>
  <si>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</si>
  <si>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</si>
  <si>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</si>
  <si>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</si>
  <si>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</si>
  <si>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</si>
  <si>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</si>
  <si>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</si>
  <si>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</si>
  <si>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</si>
  <si>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</si>
  <si>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</si>
  <si>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</si>
  <si>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</si>
  <si>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</si>
  <si>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</si>
  <si>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</si>
  <si>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</si>
  <si>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</si>
  <si>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</si>
  <si>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</si>
  <si>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</si>
  <si>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</si>
  <si>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</si>
  <si>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</si>
  <si>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</si>
  <si>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</si>
  <si>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</si>
  <si>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</si>
  <si>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</si>
  <si>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</si>
  <si>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</si>
  <si>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</si>
  <si>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</si>
  <si>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</si>
  <si>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</si>
  <si>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</si>
  <si>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</si>
  <si>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</si>
  <si>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</si>
  <si>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</si>
  <si>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</si>
  <si>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</si>
  <si>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</si>
  <si>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</si>
  <si>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</si>
  <si>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</si>
  <si>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</si>
  <si>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</si>
  <si>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</si>
  <si>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</si>
  <si>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</si>
  <si>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</si>
  <si>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</si>
  <si>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</si>
  <si>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</si>
  <si>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</si>
  <si>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</si>
  <si>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</si>
  <si>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</si>
  <si>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</si>
  <si>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</si>
  <si>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</si>
  <si>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</si>
  <si>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</si>
  <si>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</si>
  <si>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</si>
  <si>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</si>
  <si>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</si>
  <si>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</si>
  <si>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</si>
  <si>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</si>
  <si>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</si>
  <si>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</si>
  <si>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</si>
  <si>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</si>
  <si>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</si>
  <si>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</si>
  <si>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</si>
  <si>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</si>
  <si>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</si>
  <si>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</si>
  <si>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</si>
  <si>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</si>
  <si>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</si>
  <si>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</si>
  <si>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</si>
  <si>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</si>
  <si>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</si>
  <si>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</si>
  <si>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</si>
  <si>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</si>
  <si>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</si>
  <si>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</si>
  <si>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</si>
  <si>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</si>
  <si>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</si>
  <si>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</si>
  <si>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</si>
  <si>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</si>
  <si>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</si>
  <si>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</si>
  <si>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</si>
  <si>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</si>
  <si>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</si>
  <si>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</si>
  <si>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</si>
  <si>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</si>
  <si>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</si>
  <si>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</si>
  <si>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</si>
  <si>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</si>
  <si>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</si>
  <si>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</si>
  <si>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</si>
  <si>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</si>
  <si>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</si>
  <si>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</si>
  <si>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</si>
  <si>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</si>
  <si>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</si>
  <si>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</si>
  <si>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</si>
  <si>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</si>
  <si>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</si>
  <si>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</si>
  <si>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</si>
  <si>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</si>
  <si>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</si>
  <si>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</si>
  <si>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</si>
  <si>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</si>
  <si>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</si>
  <si>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</si>
  <si>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</si>
  <si>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</si>
  <si>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</si>
  <si>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</si>
  <si>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</si>
  <si>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</si>
  <si>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</si>
  <si>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</si>
  <si>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</si>
  <si>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</si>
  <si>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</si>
  <si>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</si>
  <si>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</si>
  <si>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</si>
  <si>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</si>
  <si>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</si>
  <si>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</si>
  <si>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</si>
  <si>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</si>
  <si>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</si>
  <si>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</si>
  <si>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</si>
  <si>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</si>
  <si>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</si>
  <si>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</si>
  <si>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</si>
  <si>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</si>
  <si>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</si>
  <si>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</si>
  <si>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</si>
  <si>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</si>
  <si>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</si>
  <si>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</si>
  <si>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</si>
  <si>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</si>
  <si>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</si>
  <si>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</si>
  <si>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</si>
  <si>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</si>
  <si>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</si>
  <si>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</si>
  <si>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</si>
  <si>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</si>
  <si>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</si>
  <si>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</si>
  <si>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</si>
  <si>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</si>
  <si>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</si>
  <si>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</si>
  <si>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</si>
  <si>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</si>
  <si>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</si>
  <si>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</si>
  <si>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</si>
  <si>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</si>
  <si>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</si>
  <si>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</si>
  <si>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</si>
  <si>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</si>
  <si>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</si>
  <si>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</si>
  <si>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</si>
  <si>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</si>
  <si>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</si>
  <si>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</si>
  <si>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</si>
  <si>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</si>
  <si>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</si>
  <si>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</si>
  <si>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</si>
  <si>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</si>
  <si>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</si>
  <si>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</si>
  <si>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</si>
  <si>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</si>
  <si>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</si>
  <si>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</si>
  <si>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</si>
  <si>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</si>
  <si>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</si>
  <si>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</si>
  <si>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</si>
  <si>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</si>
  <si>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</si>
  <si>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</si>
  <si>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</si>
  <si>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</si>
  <si>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</si>
  <si>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</si>
  <si>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</si>
  <si>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</si>
  <si>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</si>
  <si>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</si>
  <si>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</si>
  <si>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</si>
  <si>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</si>
  <si>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</si>
  <si>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</si>
  <si>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</si>
  <si>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</si>
  <si>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</si>
  <si>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</si>
  <si>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</si>
  <si>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</si>
  <si>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</si>
  <si>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</si>
  <si>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</si>
  <si>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</si>
  <si>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</si>
  <si>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</si>
  <si>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</si>
  <si>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</si>
  <si>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</si>
  <si>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</si>
  <si>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</si>
  <si>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</si>
  <si>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</si>
  <si>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</si>
  <si>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</si>
  <si>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</si>
  <si>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</si>
  <si>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</si>
  <si>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</si>
  <si>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</si>
  <si>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</si>
  <si>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</si>
  <si>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</si>
  <si>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</si>
  <si>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</si>
  <si>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</si>
  <si>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</si>
  <si>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</si>
  <si>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</si>
  <si>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</si>
  <si>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</si>
  <si>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</si>
  <si>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</si>
  <si>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</si>
  <si>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</si>
  <si>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</si>
  <si>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</si>
  <si>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</si>
  <si>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</si>
  <si>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</si>
  <si>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</si>
  <si>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</si>
  <si>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</si>
  <si>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</si>
  <si>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</si>
  <si>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</si>
  <si>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</si>
  <si>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</si>
  <si>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</si>
  <si>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</si>
  <si>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</si>
  <si>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</si>
  <si>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</si>
  <si>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</si>
  <si>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</si>
  <si>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</si>
  <si>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</si>
  <si>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</si>
  <si>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</si>
  <si>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</si>
  <si>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</si>
  <si>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</si>
  <si>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</si>
  <si>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</si>
  <si>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</si>
  <si>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</si>
  <si>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</si>
  <si>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</si>
  <si>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</si>
  <si>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</si>
  <si>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</si>
  <si>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</si>
  <si>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</si>
  <si>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</si>
  <si>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</si>
  <si>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</si>
  <si>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</si>
  <si>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</si>
  <si>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</si>
  <si>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</si>
  <si>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</si>
  <si>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</si>
  <si>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</si>
  <si>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</si>
  <si>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</si>
  <si>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</si>
  <si>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</si>
  <si>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</si>
  <si>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</si>
  <si>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</si>
  <si>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</si>
  <si>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</si>
  <si>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</si>
  <si>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</si>
  <si>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</si>
  <si>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</si>
  <si>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</si>
  <si>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</si>
  <si>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</si>
  <si>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</si>
  <si>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</si>
  <si>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</si>
  <si>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</si>
  <si>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</si>
  <si>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</si>
  <si>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</si>
  <si>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</si>
  <si>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</si>
  <si>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</si>
  <si>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</si>
  <si>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</si>
  <si>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</si>
  <si>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</si>
  <si>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</si>
  <si>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</si>
  <si>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</si>
  <si>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</si>
  <si>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</si>
  <si>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</si>
  <si>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</si>
  <si>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</si>
  <si>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</si>
  <si>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</si>
  <si>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</si>
  <si>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</si>
  <si>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</si>
  <si>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</si>
  <si>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</si>
  <si>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</si>
  <si>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</si>
  <si>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</si>
  <si>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</si>
  <si>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</si>
  <si>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</si>
  <si>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</si>
  <si>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</si>
  <si>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</si>
  <si>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</si>
  <si>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</si>
  <si>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</si>
  <si>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</si>
  <si>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</si>
  <si>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</si>
  <si>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</si>
  <si>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</si>
  <si>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</si>
  <si>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</si>
  <si>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</si>
  <si>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</si>
  <si>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</si>
  <si>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</si>
  <si>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</si>
  <si>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</si>
  <si>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</si>
  <si>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</si>
  <si>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</si>
  <si>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</si>
  <si>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</si>
  <si>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</si>
  <si>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</si>
  <si>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</si>
  <si>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</si>
  <si>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</si>
  <si>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</si>
  <si>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</si>
  <si>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</si>
  <si>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</si>
  <si>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</si>
  <si>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</si>
  <si>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</si>
  <si>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</si>
  <si>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</si>
  <si>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</si>
  <si>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</si>
  <si>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</si>
  <si>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</si>
  <si>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</si>
  <si>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</si>
  <si>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</si>
  <si>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</si>
  <si>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</si>
  <si>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</si>
  <si>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</si>
  <si>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</si>
  <si>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</si>
  <si>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</si>
  <si>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</si>
  <si>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</si>
  <si>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</si>
  <si>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</si>
  <si>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</si>
  <si>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</si>
  <si>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</si>
  <si>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</si>
  <si>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</si>
  <si>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</si>
  <si>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</si>
  <si>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</si>
  <si>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</si>
  <si>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</si>
  <si>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</si>
  <si>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</si>
  <si>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</si>
  <si>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</si>
  <si>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</si>
  <si>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</si>
  <si>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</si>
  <si>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</si>
  <si>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</si>
  <si>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</si>
  <si>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</si>
  <si>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</si>
  <si>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</si>
  <si>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</si>
  <si>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</si>
  <si>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</si>
  <si>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</si>
  <si>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</si>
  <si>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</si>
  <si>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</si>
  <si>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</si>
  <si>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</si>
  <si>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</si>
  <si>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</si>
  <si>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</si>
  <si>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</si>
  <si>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</si>
  <si>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</si>
  <si>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</si>
  <si>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</si>
  <si>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</si>
  <si>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</si>
  <si>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</si>
  <si>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</si>
  <si>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</si>
  <si>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</si>
  <si>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</si>
  <si>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</si>
  <si>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</si>
  <si>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</si>
  <si>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</si>
  <si>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</si>
  <si>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</si>
  <si>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</si>
  <si>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</si>
  <si>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</si>
  <si>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</si>
  <si>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</si>
  <si>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</si>
  <si>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</si>
  <si>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</si>
  <si>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</si>
  <si>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</si>
  <si>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</si>
  <si>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</si>
  <si>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</si>
  <si>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</si>
  <si>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</si>
  <si>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</si>
  <si>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</si>
  <si>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</si>
  <si>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</si>
  <si>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</si>
  <si>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</si>
  <si>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</si>
  <si>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</si>
  <si>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</si>
  <si>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</si>
  <si>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</si>
  <si>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</si>
  <si>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</si>
  <si>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</si>
  <si>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</si>
  <si>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</si>
  <si>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</si>
  <si>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</si>
  <si>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</si>
  <si>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</si>
  <si>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</si>
  <si>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</si>
  <si>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</si>
  <si>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</si>
  <si>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</si>
  <si>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</si>
  <si>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</si>
  <si>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</si>
  <si>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</si>
  <si>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</si>
  <si>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</si>
  <si>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</si>
  <si>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</si>
  <si>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</si>
  <si>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</si>
  <si>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</si>
  <si>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</si>
  <si>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</si>
  <si>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</si>
  <si>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</si>
  <si>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</si>
  <si>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</si>
  <si>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</si>
  <si>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</si>
  <si>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</si>
  <si>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</si>
  <si>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</si>
  <si>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</si>
  <si>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</si>
  <si>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</si>
  <si>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</si>
  <si>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</si>
  <si>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</si>
  <si>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</si>
  <si>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</si>
  <si>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</si>
  <si>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</si>
  <si>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</si>
  <si>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</si>
  <si>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</si>
  <si>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</si>
  <si>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</si>
  <si>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</si>
  <si>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</si>
  <si>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</si>
  <si>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</si>
  <si>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</si>
  <si>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</si>
  <si>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</si>
  <si>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</si>
  <si>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</si>
  <si>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</si>
  <si>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</si>
  <si>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</si>
  <si>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</si>
  <si>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</si>
  <si>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</si>
  <si>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</si>
  <si>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</si>
  <si>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</si>
  <si>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</si>
  <si>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</si>
  <si>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</si>
  <si>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</si>
  <si>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</si>
  <si>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</si>
  <si>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</si>
  <si>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</si>
  <si>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</si>
  <si>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</si>
  <si>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</si>
  <si>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</si>
  <si>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</si>
  <si>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</si>
  <si>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</si>
  <si>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</si>
  <si>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</si>
  <si>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</si>
  <si>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</si>
  <si>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</si>
  <si>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</si>
  <si>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</si>
  <si>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</si>
  <si>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</si>
  <si>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</si>
  <si>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</si>
  <si>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</si>
  <si>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</si>
  <si>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</si>
  <si>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</si>
  <si>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</si>
  <si>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</si>
  <si>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</si>
  <si>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</si>
  <si>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</si>
  <si>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</si>
  <si>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</si>
  <si>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</si>
  <si>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</si>
  <si>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</si>
  <si>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</si>
  <si>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</si>
  <si>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</si>
  <si>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</si>
  <si>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</si>
  <si>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</si>
  <si>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</si>
  <si>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</si>
  <si>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</si>
  <si>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</si>
  <si>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</si>
  <si>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</si>
  <si>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</si>
  <si>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</si>
  <si>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</si>
  <si>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</si>
  <si>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</si>
  <si>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</si>
  <si>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</si>
  <si>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</si>
  <si>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</si>
  <si>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</si>
  <si>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</si>
  <si>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</si>
  <si>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</si>
  <si>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</si>
  <si>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</si>
  <si>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</si>
  <si>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</si>
  <si>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</si>
  <si>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</si>
  <si>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</si>
  <si>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</si>
  <si>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</si>
  <si>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</si>
  <si>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</si>
  <si>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</si>
  <si>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</si>
  <si>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</si>
  <si>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</si>
  <si>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</si>
  <si>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</si>
  <si>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</si>
  <si>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</si>
  <si>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</si>
  <si>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</si>
  <si>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</si>
  <si>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</si>
  <si>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</si>
  <si>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</si>
  <si>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</si>
  <si>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</si>
  <si>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</si>
  <si>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</si>
  <si>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</si>
  <si>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</si>
  <si>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</si>
  <si>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</si>
  <si>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</si>
  <si>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</si>
  <si>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</si>
  <si>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</si>
  <si>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</si>
  <si>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</si>
  <si>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</si>
  <si>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</si>
  <si>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</si>
  <si>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</si>
  <si>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</si>
  <si>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</si>
  <si>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</si>
  <si>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</si>
  <si>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</si>
  <si>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</si>
  <si>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</si>
  <si>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</si>
  <si>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</si>
  <si>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</si>
  <si>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</si>
  <si>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</si>
  <si>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</si>
  <si>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</si>
  <si>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</si>
  <si>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</si>
  <si>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</si>
  <si>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</si>
  <si>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</si>
  <si>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</si>
  <si>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</si>
  <si>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</si>
  <si>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</si>
  <si>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</si>
  <si>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</si>
  <si>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</si>
  <si>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</si>
  <si>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</si>
  <si>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</si>
  <si>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</si>
  <si>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</si>
  <si>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</si>
  <si>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</si>
  <si>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</si>
  <si>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</si>
  <si>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</si>
  <si>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</si>
  <si>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</si>
  <si>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</si>
  <si>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</si>
  <si>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</si>
  <si>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</si>
  <si>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</si>
  <si>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</si>
  <si>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</si>
  <si>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</si>
  <si>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</si>
  <si>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</si>
  <si>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</si>
  <si>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</si>
  <si>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</si>
  <si>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</si>
  <si>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</si>
  <si>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</si>
  <si>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</si>
  <si>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</si>
  <si>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</si>
  <si>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</si>
  <si>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</si>
  <si>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</si>
  <si>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</si>
  <si>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</si>
  <si>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</si>
  <si>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</si>
  <si>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</si>
  <si>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</si>
  <si>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</si>
  <si>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</si>
  <si>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</si>
  <si>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</si>
  <si>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</si>
  <si>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</si>
  <si>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</si>
  <si>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</si>
  <si>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</si>
  <si>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</si>
  <si>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</si>
  <si>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</si>
  <si>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</si>
  <si>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</si>
  <si>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</si>
  <si>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</si>
  <si>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</si>
  <si>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</si>
  <si>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</si>
  <si>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</si>
  <si>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</si>
  <si>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</si>
  <si>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</si>
  <si>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</si>
  <si>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</si>
  <si>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</si>
  <si>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</si>
  <si>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</si>
  <si>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</si>
  <si>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</si>
  <si>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</si>
  <si>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</si>
  <si>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</si>
  <si>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</si>
  <si>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</si>
  <si>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</si>
  <si>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</si>
  <si>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</si>
  <si>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</si>
  <si>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</si>
  <si>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</si>
  <si>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</si>
  <si>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</si>
  <si>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</si>
  <si>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</si>
  <si>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</si>
  <si>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</si>
  <si>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</si>
  <si>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</si>
  <si>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</si>
  <si>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</si>
  <si>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</si>
  <si>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</si>
  <si>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</si>
  <si>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</si>
  <si>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</si>
  <si>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</si>
  <si>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</si>
  <si>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</si>
  <si>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</si>
  <si>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</si>
  <si>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</si>
  <si>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</si>
  <si>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</si>
  <si>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</si>
  <si>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</si>
  <si>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</si>
  <si>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</si>
  <si>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</si>
  <si>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</si>
  <si>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</si>
  <si>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</si>
  <si>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</si>
  <si>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</si>
  <si>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</si>
  <si>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</si>
  <si>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</si>
  <si>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</si>
  <si>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</si>
  <si>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</si>
  <si>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</si>
  <si>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</si>
  <si>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</si>
  <si>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</si>
  <si>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</si>
  <si>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</si>
  <si>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</si>
  <si>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</si>
  <si>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</si>
  <si>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</si>
  <si>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</si>
  <si>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</si>
  <si>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</si>
  <si>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</si>
  <si>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</si>
  <si>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</si>
  <si>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</si>
  <si>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</si>
  <si>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</si>
  <si>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</si>
  <si>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</si>
  <si>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</si>
  <si>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</si>
  <si>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</si>
  <si>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</si>
  <si>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</si>
  <si>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</si>
  <si>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</si>
  <si>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</si>
  <si>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</si>
  <si>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</si>
  <si>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</si>
  <si>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</si>
  <si>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</si>
  <si>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</si>
  <si>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</si>
  <si>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</si>
  <si>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</si>
  <si>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</si>
  <si>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</si>
  <si>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</si>
  <si>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</si>
  <si>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</si>
  <si>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</si>
  <si>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</si>
  <si>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</si>
  <si>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</si>
  <si>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</si>
  <si>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</si>
  <si>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</si>
  <si>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</si>
  <si>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</si>
  <si>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</si>
  <si>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</si>
  <si>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</si>
  <si>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</si>
  <si>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</si>
  <si>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</si>
  <si>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</si>
  <si>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</si>
  <si>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</si>
  <si>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</si>
  <si>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</si>
  <si>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</si>
  <si>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</si>
  <si>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</si>
  <si>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</si>
  <si>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</si>
  <si>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</si>
  <si>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</si>
  <si>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</si>
  <si>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</si>
  <si>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</si>
  <si>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</si>
  <si>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</si>
  <si>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</si>
  <si>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</si>
  <si>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</si>
  <si>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</si>
  <si>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</si>
  <si>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</si>
  <si>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</si>
  <si>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</si>
  <si>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</si>
  <si>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</si>
  <si>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</si>
  <si>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</si>
  <si>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</si>
  <si>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</si>
  <si>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</si>
  <si>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</si>
  <si>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</si>
  <si>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</si>
  <si>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</si>
  <si>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</si>
  <si>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</si>
  <si>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</si>
  <si>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</si>
  <si>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</si>
  <si>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</si>
  <si>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</si>
  <si>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</si>
  <si>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</si>
  <si>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</si>
  <si>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</si>
  <si>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</si>
  <si>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</si>
  <si>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</si>
  <si>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</si>
  <si>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</si>
  <si>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</si>
  <si>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</si>
  <si>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</si>
  <si>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</si>
  <si>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</si>
  <si>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</si>
  <si>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</si>
  <si>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</si>
  <si>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</si>
  <si>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</si>
  <si>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</si>
  <si>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</si>
  <si>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</si>
  <si>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</si>
  <si>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</si>
  <si>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</si>
  <si>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</si>
  <si>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</si>
  <si>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</si>
  <si>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</si>
  <si>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</si>
  <si>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</si>
  <si>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</si>
  <si>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</si>
  <si>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</si>
  <si>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</si>
  <si>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</si>
  <si>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</si>
  <si>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</si>
  <si>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</si>
  <si>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</si>
  <si>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</si>
  <si>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</si>
  <si>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</si>
  <si>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</si>
  <si>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</si>
  <si>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</si>
  <si>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</si>
  <si>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</si>
  <si>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</si>
  <si>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</si>
  <si>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</si>
  <si>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</si>
  <si>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</si>
  <si>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</si>
  <si>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</si>
  <si>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</si>
  <si>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</si>
  <si>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</si>
  <si>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</si>
  <si>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</si>
  <si>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</si>
  <si>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</si>
  <si>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</si>
  <si>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</si>
  <si>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</si>
  <si>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</si>
  <si>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</si>
  <si>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</si>
  <si>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</si>
  <si>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</si>
  <si>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</si>
  <si>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</si>
  <si>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</si>
  <si>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</si>
  <si>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</si>
  <si>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</si>
  <si>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</si>
  <si>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</si>
  <si>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</si>
  <si>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</si>
  <si>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</si>
  <si>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</si>
  <si>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</si>
  <si>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</si>
  <si>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</si>
  <si>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</si>
  <si>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</si>
  <si>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</si>
  <si>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</si>
  <si>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</si>
  <si>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</si>
  <si>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</si>
  <si>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</si>
  <si>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</si>
  <si>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</si>
  <si>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</si>
  <si>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</si>
  <si>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</si>
  <si>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</si>
  <si>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</si>
  <si>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</si>
  <si>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</si>
  <si>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</si>
  <si>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</si>
  <si>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</si>
  <si>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</si>
  <si>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</si>
  <si>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</si>
  <si>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</si>
  <si>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</si>
  <si>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</si>
  <si>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</si>
  <si>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</si>
  <si>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</si>
  <si>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</si>
  <si>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</si>
  <si>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</si>
  <si>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</si>
  <si>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</si>
  <si>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</si>
  <si>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</si>
  <si>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</si>
  <si>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</si>
  <si>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</si>
  <si>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</si>
  <si>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</si>
  <si>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</si>
  <si>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</si>
  <si>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</si>
  <si>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</si>
  <si>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</si>
  <si>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</si>
  <si>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</si>
  <si>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</si>
  <si>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</si>
  <si>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</si>
  <si>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</si>
  <si>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</si>
  <si>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</si>
  <si>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</si>
  <si>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</si>
  <si>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</si>
  <si>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</si>
  <si>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</si>
  <si>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</si>
  <si>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</si>
  <si>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</si>
  <si>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</si>
  <si>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</si>
  <si>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</si>
  <si>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</si>
  <si>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</si>
  <si>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</si>
  <si>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</si>
  <si>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</si>
  <si>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</si>
  <si>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</si>
  <si>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</si>
  <si>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</si>
  <si>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</si>
  <si>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</si>
  <si>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</si>
  <si>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</si>
  <si>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</si>
  <si>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</si>
  <si>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</si>
  <si>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</si>
  <si>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</si>
  <si>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</si>
  <si>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</si>
  <si>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</si>
  <si>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</si>
  <si>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</si>
  <si>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</si>
  <si>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</si>
  <si>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</si>
  <si>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</si>
  <si>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</si>
  <si>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</si>
  <si>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</si>
  <si>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</si>
  <si>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</si>
  <si>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</si>
  <si>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</si>
  <si>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</si>
  <si>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</si>
  <si>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</si>
  <si>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</si>
  <si>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</si>
  <si>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</si>
  <si>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</si>
  <si>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</si>
  <si>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</si>
  <si>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</si>
  <si>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</si>
  <si>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</si>
  <si>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</si>
  <si>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</si>
  <si>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</si>
  <si>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</si>
  <si>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</si>
  <si>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</si>
  <si>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</si>
  <si>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</si>
  <si>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</si>
  <si>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</si>
  <si>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</si>
  <si>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</si>
  <si>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</si>
  <si>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</si>
  <si>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</si>
  <si>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</si>
  <si>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</si>
  <si>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</si>
  <si>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</si>
  <si>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</si>
  <si>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</si>
  <si>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</si>
  <si>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</si>
  <si>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</si>
  <si>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</si>
  <si>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</si>
  <si>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</si>
  <si>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</si>
  <si>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</si>
  <si>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</si>
  <si>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</si>
  <si>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</si>
  <si>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</si>
  <si>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</si>
  <si>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</si>
  <si>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</si>
  <si>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</si>
  <si>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</si>
  <si>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</si>
  <si>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</si>
  <si>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</si>
  <si>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</si>
  <si>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</si>
  <si>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</si>
  <si>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</si>
  <si>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</si>
  <si>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</si>
  <si>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</si>
  <si>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</si>
  <si>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</si>
  <si>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</si>
  <si>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</si>
  <si>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</si>
  <si>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</si>
  <si>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</si>
  <si>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</si>
  <si>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</si>
  <si>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</si>
  <si>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</si>
  <si>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</si>
  <si>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</si>
  <si>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</si>
  <si>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</si>
  <si>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</si>
  <si>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</si>
  <si>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</si>
  <si>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</si>
  <si>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</si>
  <si>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</si>
  <si>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</si>
  <si>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</si>
  <si>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</si>
  <si>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</si>
  <si>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</si>
  <si>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</si>
  <si>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</si>
  <si>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</si>
  <si>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</si>
  <si>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</si>
  <si>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</si>
  <si>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</si>
  <si>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</si>
  <si>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</si>
  <si>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</si>
  <si>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</si>
  <si>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</si>
  <si>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</si>
  <si>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</si>
  <si>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</si>
  <si>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</si>
  <si>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</si>
  <si>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</si>
  <si>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</si>
  <si>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</si>
  <si>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</si>
  <si>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</si>
  <si>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</si>
  <si>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</si>
  <si>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</si>
  <si>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</si>
  <si>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</si>
  <si>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</si>
  <si>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</si>
  <si>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</si>
  <si>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</si>
  <si>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</si>
  <si>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</si>
  <si>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</si>
  <si>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</si>
  <si>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</si>
  <si>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</si>
  <si>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</si>
  <si>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</si>
  <si>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</si>
  <si>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</si>
  <si>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</si>
  <si>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</si>
  <si>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</si>
  <si>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</si>
  <si>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</si>
  <si>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</si>
  <si>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</si>
  <si>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</si>
  <si>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</si>
  <si>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</si>
  <si>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</si>
  <si>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</si>
  <si>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</si>
  <si>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</si>
  <si>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</si>
  <si>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</si>
  <si>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</si>
  <si>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</si>
  <si>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</si>
  <si>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</si>
  <si>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</si>
  <si>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</si>
  <si>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</si>
  <si>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</si>
  <si>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</si>
  <si>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</si>
  <si>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</si>
  <si>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</si>
  <si>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</si>
  <si>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</si>
  <si>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</si>
  <si>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</si>
  <si>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</si>
  <si>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</si>
  <si>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</si>
  <si>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</si>
  <si>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</si>
  <si>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</si>
  <si>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</si>
  <si>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</si>
  <si>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</si>
  <si>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</si>
  <si>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</si>
  <si>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</si>
  <si>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</si>
  <si>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</si>
  <si>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</si>
  <si>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</si>
  <si>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</si>
  <si>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</si>
  <si>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</si>
  <si>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</si>
  <si>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</si>
  <si>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</si>
  <si>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</si>
  <si>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</si>
  <si>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</si>
  <si>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</si>
  <si>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</si>
  <si>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</si>
  <si>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</si>
  <si>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</si>
  <si>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</si>
  <si>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</si>
  <si>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</si>
  <si>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</si>
  <si>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</si>
  <si>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</si>
  <si>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</si>
  <si>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</si>
  <si>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</si>
  <si>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</si>
  <si>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</si>
  <si>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</si>
  <si>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</si>
  <si>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</si>
  <si>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</si>
  <si>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</si>
  <si>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</si>
  <si>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</si>
  <si>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</si>
  <si>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</si>
  <si>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</si>
  <si>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</si>
  <si>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</si>
  <si>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</si>
  <si>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</si>
  <si>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</si>
  <si>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</si>
  <si>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</si>
  <si>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</si>
  <si>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</si>
  <si>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</si>
  <si>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</si>
  <si>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</si>
  <si>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</si>
  <si>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</si>
  <si>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</si>
  <si>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</si>
  <si>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</si>
  <si>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</si>
  <si>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</si>
  <si>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</si>
  <si>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</si>
  <si>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</si>
  <si>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</si>
  <si>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</si>
  <si>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</si>
  <si>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</si>
  <si>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</si>
  <si>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</si>
  <si>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</si>
  <si>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</si>
  <si>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</si>
  <si>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</si>
  <si>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</si>
  <si>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</si>
  <si>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</si>
  <si>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</si>
  <si>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</si>
  <si>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</si>
  <si>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</si>
  <si>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</si>
  <si>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</si>
  <si>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</si>
  <si>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</si>
  <si>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</si>
  <si>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</si>
  <si>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</si>
  <si>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</si>
  <si>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</si>
  <si>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</si>
  <si>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</si>
  <si>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</si>
  <si>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</si>
  <si>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</si>
  <si>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</si>
  <si>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</si>
  <si>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</si>
  <si>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</si>
  <si>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</si>
  <si>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</si>
  <si>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</si>
  <si>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</si>
  <si>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</si>
  <si>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</si>
  <si>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</si>
  <si>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</si>
  <si>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</si>
  <si>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</si>
  <si>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</si>
  <si>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</si>
  <si>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</si>
  <si>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</si>
  <si>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</si>
  <si>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</si>
  <si>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</si>
  <si>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</si>
  <si>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</si>
  <si>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</si>
  <si>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</si>
  <si>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</si>
  <si>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</si>
  <si>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</si>
  <si>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</si>
  <si>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</si>
  <si>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</si>
  <si>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</si>
  <si>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</si>
  <si>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</si>
  <si>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</si>
  <si>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</si>
  <si>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</si>
  <si>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</si>
  <si>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</si>
  <si>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</si>
  <si>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</si>
  <si>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</si>
  <si>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</si>
  <si>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</si>
  <si>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</si>
  <si>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</si>
  <si>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</si>
  <si>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</si>
  <si>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</si>
  <si>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</si>
  <si>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</si>
  <si>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</si>
  <si>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</si>
  <si>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</si>
  <si>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</si>
  <si>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</si>
  <si>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</si>
  <si>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</si>
  <si>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</si>
  <si>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</si>
  <si>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</si>
  <si>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</si>
  <si>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</si>
  <si>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</si>
  <si>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</si>
  <si>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</si>
  <si>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</si>
  <si>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</si>
  <si>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</si>
  <si>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</si>
  <si>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</si>
  <si>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</si>
  <si>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</si>
  <si>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</si>
  <si>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</si>
  <si>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</si>
  <si>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</si>
  <si>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</si>
  <si>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</si>
  <si>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</si>
  <si>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</si>
  <si>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</si>
  <si>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</si>
  <si>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</si>
  <si>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</si>
  <si>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</si>
  <si>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</si>
  <si>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</si>
  <si>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</si>
  <si>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</si>
  <si>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</si>
  <si>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</si>
  <si>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</si>
  <si>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</si>
  <si>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</si>
  <si>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</si>
  <si>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</si>
  <si>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</si>
  <si>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</si>
  <si>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</si>
  <si>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</si>
  <si>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</si>
  <si>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</si>
  <si>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</si>
  <si>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</si>
  <si>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</si>
  <si>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</si>
  <si>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</si>
  <si>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</si>
  <si>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</si>
  <si>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</si>
  <si>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</si>
  <si>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</si>
  <si>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</si>
  <si>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</si>
  <si>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</si>
  <si>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</si>
  <si>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</si>
  <si>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</si>
  <si>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</si>
  <si>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</si>
  <si>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</si>
  <si>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</si>
  <si>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</si>
  <si>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</si>
  <si>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</si>
  <si>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</si>
  <si>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</si>
  <si>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</si>
  <si>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</si>
  <si>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</si>
  <si>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</si>
  <si>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</si>
  <si>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</si>
  <si>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</si>
  <si>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</si>
  <si>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</si>
  <si>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</si>
  <si>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</si>
  <si>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</si>
  <si>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</si>
  <si>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</si>
  <si>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</si>
  <si>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</si>
  <si>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</si>
  <si>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</si>
  <si>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</si>
  <si>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</si>
  <si>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</si>
  <si>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</si>
  <si>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</si>
  <si>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</si>
  <si>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</si>
  <si>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</si>
  <si>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</si>
  <si>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</si>
  <si>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</si>
  <si>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</si>
  <si>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</si>
  <si>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</si>
  <si>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</si>
  <si>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</si>
  <si>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</si>
  <si>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</si>
  <si>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</si>
  <si>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</si>
  <si>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</si>
  <si>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</si>
  <si>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</si>
  <si>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</si>
  <si>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</si>
  <si>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</si>
  <si>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</si>
  <si>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</si>
  <si>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</si>
  <si>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</si>
  <si>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</si>
  <si>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</si>
  <si>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</si>
  <si>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</si>
  <si>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</si>
  <si>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</si>
  <si>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</si>
  <si>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</si>
  <si>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</si>
  <si>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</si>
  <si>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</si>
  <si>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</si>
  <si>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</si>
  <si>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</si>
  <si>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</si>
  <si>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</si>
  <si>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</si>
  <si>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</si>
  <si>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</si>
  <si>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</si>
  <si>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</si>
  <si>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</si>
  <si>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</si>
  <si>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</si>
  <si>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</si>
  <si>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</si>
  <si>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</si>
  <si>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</si>
  <si>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</si>
  <si>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</si>
  <si>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</si>
  <si>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</si>
  <si>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</si>
  <si>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</si>
  <si>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</si>
  <si>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</si>
  <si>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</si>
  <si>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</si>
  <si>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</si>
  <si>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</si>
  <si>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</si>
  <si>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</si>
  <si>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</si>
  <si>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</si>
  <si>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</si>
  <si>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</si>
  <si>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</si>
  <si>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</si>
  <si>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</si>
  <si>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</si>
  <si>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</si>
  <si>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</si>
  <si>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</si>
  <si>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</si>
  <si>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</si>
  <si>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</si>
  <si>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</si>
  <si>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</si>
  <si>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</si>
  <si>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</si>
  <si>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</si>
  <si>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</si>
  <si>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</si>
  <si>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</si>
  <si>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</si>
  <si>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</si>
  <si>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</si>
  <si>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</si>
  <si>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</si>
  <si>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</si>
  <si>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</si>
  <si>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</si>
  <si>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</si>
  <si>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</si>
  <si>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</si>
  <si>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</si>
  <si>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</si>
  <si>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</si>
  <si>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</si>
  <si>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</si>
  <si>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</si>
  <si>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</si>
  <si>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</si>
  <si>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</si>
  <si>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</si>
  <si>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</si>
  <si>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</si>
  <si>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</si>
  <si>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</si>
  <si>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</si>
  <si>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</si>
  <si>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</si>
  <si>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</si>
  <si>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</si>
  <si>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</si>
  <si>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</si>
  <si>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</si>
  <si>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</si>
  <si>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</si>
  <si>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</si>
  <si>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</si>
  <si>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</si>
  <si>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</si>
  <si>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</si>
  <si>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</si>
  <si>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</si>
  <si>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</si>
  <si>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</si>
  <si>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</si>
  <si>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</si>
  <si>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</si>
  <si>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</si>
  <si>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</si>
  <si>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</si>
  <si>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</si>
  <si>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</si>
  <si>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</si>
  <si>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</si>
  <si>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</si>
  <si>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</si>
  <si>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</si>
  <si>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</si>
  <si>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</si>
  <si>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</si>
  <si>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</si>
  <si>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</si>
  <si>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</si>
  <si>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</si>
  <si>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</si>
  <si>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</si>
  <si>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</si>
  <si>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</si>
  <si>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</si>
  <si>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</si>
  <si>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</si>
  <si>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</si>
  <si>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</si>
  <si>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</si>
  <si>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</si>
  <si>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</si>
  <si>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</si>
  <si>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</si>
  <si>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</si>
  <si>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</si>
  <si>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</si>
  <si>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</si>
  <si>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</si>
  <si>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</si>
  <si>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</si>
  <si>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</si>
  <si>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</si>
  <si>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</si>
  <si>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</si>
  <si>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</si>
  <si>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</si>
  <si>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</si>
  <si>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</si>
  <si>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</si>
  <si>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</si>
  <si>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</si>
  <si>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</si>
  <si>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</si>
  <si>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</si>
  <si>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</si>
  <si>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</si>
  <si>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</si>
  <si>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</si>
  <si>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</si>
  <si>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</si>
  <si>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</si>
  <si>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</si>
  <si>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</si>
  <si>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</si>
  <si>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</si>
  <si>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</si>
  <si>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</si>
  <si>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</si>
  <si>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</si>
  <si>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</si>
  <si>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</si>
  <si>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</si>
  <si>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</si>
  <si>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</si>
  <si>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</si>
  <si>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</si>
  <si>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</si>
  <si>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</si>
  <si>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</si>
  <si>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</si>
  <si>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</si>
  <si>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</si>
  <si>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</si>
  <si>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</si>
  <si>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</si>
  <si>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</si>
  <si>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</si>
  <si>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</si>
  <si>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</si>
  <si>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</si>
  <si>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</si>
  <si>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</si>
  <si>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</si>
  <si>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</si>
  <si>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</si>
  <si>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</si>
  <si>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</si>
  <si>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</si>
  <si>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</si>
  <si>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</si>
  <si>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</si>
  <si>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</si>
  <si>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</si>
  <si>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</si>
  <si>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</si>
  <si>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</si>
  <si>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</si>
  <si>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</si>
  <si>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</si>
  <si>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</si>
  <si>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</si>
  <si>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</si>
  <si>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</si>
  <si>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</si>
  <si>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</si>
  <si>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</si>
  <si>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</si>
  <si>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</si>
  <si>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</si>
  <si>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</si>
  <si>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</si>
  <si>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</si>
  <si>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</si>
  <si>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</si>
  <si>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</si>
  <si>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</si>
  <si>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</si>
  <si>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</si>
  <si>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</si>
  <si>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</si>
  <si>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</si>
  <si>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</si>
  <si>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</si>
  <si>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</si>
  <si>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</si>
  <si>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</si>
  <si>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</si>
  <si>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</si>
  <si>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</si>
  <si>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</si>
  <si>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</si>
  <si>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</si>
  <si>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</si>
  <si>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</si>
  <si>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</si>
  <si>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</si>
  <si>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</si>
  <si>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</si>
  <si>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</si>
  <si>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</si>
  <si>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</si>
  <si>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</si>
  <si>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</si>
  <si>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</si>
  <si>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</si>
  <si>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</si>
  <si>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</si>
  <si>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</si>
  <si>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</si>
  <si>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</si>
  <si>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</si>
  <si>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</si>
  <si>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</si>
  <si>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</si>
  <si>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</si>
  <si>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</si>
  <si>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</si>
  <si>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</si>
  <si>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</si>
  <si>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</si>
  <si>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</si>
  <si>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</si>
  <si>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</si>
  <si>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</si>
  <si>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</si>
  <si>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</si>
  <si>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</si>
  <si>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</si>
  <si>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</si>
  <si>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</si>
  <si>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</si>
  <si>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</si>
  <si>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</si>
  <si>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</si>
  <si>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</si>
  <si>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</si>
  <si>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</si>
  <si>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</si>
  <si>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</si>
  <si>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</si>
  <si>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</si>
  <si>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</si>
  <si>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</si>
  <si>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</si>
  <si>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</si>
  <si>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</si>
  <si>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</si>
  <si>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</si>
  <si>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</si>
  <si>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</si>
  <si>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</si>
  <si>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</si>
  <si>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</si>
  <si>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</si>
  <si>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</si>
  <si>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</si>
  <si>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</si>
  <si>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</si>
  <si>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</si>
  <si>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</si>
  <si>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</si>
  <si>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</si>
  <si>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</si>
  <si>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</si>
  <si>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</si>
  <si>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</si>
  <si>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</si>
  <si>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</si>
  <si>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</si>
  <si>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</si>
  <si>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</si>
  <si>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</si>
  <si>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</si>
  <si>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</si>
  <si>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</si>
  <si>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</si>
  <si>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</si>
  <si>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</si>
  <si>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</si>
  <si>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</si>
  <si>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</si>
  <si>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</si>
  <si>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</si>
  <si>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</si>
  <si>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</si>
  <si>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</si>
  <si>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</si>
  <si>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</si>
  <si>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</si>
  <si>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</si>
  <si>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</si>
  <si>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</si>
  <si>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</si>
  <si>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</si>
  <si>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</si>
  <si>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</si>
  <si>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</si>
  <si>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</si>
  <si>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</si>
  <si>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</si>
  <si>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</si>
  <si>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</si>
  <si>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</si>
  <si>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</si>
  <si>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</si>
  <si>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</si>
  <si>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</si>
  <si>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</si>
  <si>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</si>
  <si>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</si>
  <si>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</si>
  <si>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</si>
  <si>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</si>
  <si>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</si>
  <si>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</si>
  <si>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</si>
  <si>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</si>
  <si>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</si>
  <si>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</si>
  <si>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</si>
  <si>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</si>
  <si>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</si>
  <si>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</si>
  <si>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</si>
  <si>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</si>
  <si>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</si>
  <si>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</si>
  <si>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</si>
  <si>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</si>
  <si>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</si>
  <si>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</si>
  <si>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</si>
  <si>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</si>
  <si>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</si>
  <si>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</si>
  <si>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</si>
  <si>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</si>
  <si>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</si>
  <si>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</si>
  <si>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</si>
  <si>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</si>
  <si>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</si>
  <si>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</si>
  <si>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</si>
  <si>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</si>
  <si>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</si>
  <si>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</si>
  <si>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</si>
  <si>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</si>
  <si>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</si>
  <si>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</si>
  <si>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</si>
  <si>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</si>
  <si>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</si>
  <si>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</si>
  <si>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</si>
  <si>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</si>
  <si>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</si>
  <si>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</si>
  <si>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</si>
  <si>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</si>
  <si>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</si>
  <si>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</si>
  <si>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</si>
  <si>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</si>
  <si>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</si>
  <si>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</si>
  <si>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</si>
  <si>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</si>
  <si>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</si>
  <si>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</si>
  <si>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</si>
  <si>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</si>
  <si>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</si>
  <si>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</si>
  <si>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</si>
  <si>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</si>
  <si>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</si>
  <si>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</si>
  <si>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</si>
  <si>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</si>
  <si>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</si>
  <si>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</si>
  <si>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</si>
  <si>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</si>
  <si>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</si>
  <si>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</si>
  <si>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</si>
  <si>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</si>
  <si>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</si>
  <si>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</si>
  <si>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</si>
  <si>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</si>
  <si>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</si>
  <si>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</si>
  <si>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</si>
  <si>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</si>
  <si>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</si>
  <si>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</si>
  <si>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</si>
  <si>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</si>
  <si>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</si>
  <si>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</si>
  <si>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</si>
  <si>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</si>
  <si>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</si>
  <si>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</si>
  <si>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</si>
  <si>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</si>
  <si>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</si>
  <si>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</si>
  <si>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</si>
  <si>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</si>
  <si>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</si>
  <si>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</si>
  <si>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</si>
  <si>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</si>
  <si>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</si>
  <si>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</si>
  <si>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</si>
  <si>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</si>
  <si>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</si>
  <si>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</si>
  <si>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</si>
  <si>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</si>
  <si>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</si>
  <si>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</si>
  <si>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</si>
  <si>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</si>
  <si>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</si>
  <si>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</si>
  <si>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</si>
  <si>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</si>
  <si>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</si>
  <si>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</si>
  <si>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</si>
  <si>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</si>
  <si>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</si>
  <si>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</si>
  <si>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</si>
  <si>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</si>
  <si>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</si>
  <si>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</si>
  <si>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</si>
  <si>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</si>
  <si>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</si>
  <si>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</si>
  <si>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</si>
  <si>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</si>
  <si>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</si>
  <si>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</si>
  <si>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</si>
  <si>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</si>
  <si>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</si>
  <si>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</si>
  <si>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</si>
  <si>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</si>
  <si>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</si>
  <si>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</si>
  <si>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</si>
  <si>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</si>
  <si>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</si>
  <si>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</si>
  <si>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</si>
  <si>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</si>
  <si>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</si>
  <si>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</si>
  <si>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</si>
  <si>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</si>
  <si>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</si>
  <si>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</si>
  <si>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</si>
  <si>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</si>
  <si>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</si>
  <si>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</si>
  <si>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</si>
  <si>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</si>
  <si>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</si>
  <si>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</si>
  <si>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</si>
  <si>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</si>
  <si>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</si>
  <si>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</si>
  <si>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</si>
  <si>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</si>
  <si>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</si>
  <si>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</si>
  <si>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</si>
  <si>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</si>
  <si>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</si>
  <si>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</si>
  <si>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</si>
  <si>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</si>
  <si>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</si>
  <si>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</si>
  <si>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</si>
  <si>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</si>
  <si>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</si>
  <si>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</si>
  <si>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</si>
  <si>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</si>
  <si>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</si>
  <si>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</si>
  <si>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</si>
  <si>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</si>
  <si>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</si>
  <si>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</si>
  <si>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</si>
  <si>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</si>
  <si>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</si>
  <si>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</si>
  <si>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</si>
  <si>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</si>
  <si>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</si>
  <si>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</si>
  <si>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</si>
  <si>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</si>
  <si>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</si>
  <si>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</si>
  <si>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</si>
  <si>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</si>
  <si>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</si>
  <si>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</si>
  <si>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</si>
  <si>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</si>
  <si>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</si>
  <si>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</si>
  <si>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</si>
  <si>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</si>
  <si>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</si>
  <si>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</si>
  <si>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</si>
  <si>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</si>
  <si>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</si>
  <si>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</si>
  <si>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</si>
  <si>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</si>
  <si>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</si>
  <si>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</si>
  <si>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</si>
  <si>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</si>
  <si>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</si>
  <si>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</si>
  <si>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</si>
  <si>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</si>
  <si>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</si>
  <si>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</si>
  <si>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</si>
  <si>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</si>
  <si>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</si>
  <si>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</si>
  <si>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</si>
  <si>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</si>
  <si>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</si>
  <si>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</si>
  <si>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</si>
  <si>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</si>
  <si>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</si>
  <si>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</si>
  <si>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</si>
  <si>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</si>
  <si>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</si>
  <si>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</si>
  <si>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</si>
  <si>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</si>
  <si>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</si>
  <si>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</si>
  <si>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</si>
  <si>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</si>
  <si>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</si>
  <si>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</si>
  <si>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</si>
  <si>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</si>
  <si>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</si>
  <si>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</si>
  <si>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</si>
  <si>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</si>
  <si>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</si>
  <si>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</si>
  <si>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</si>
  <si>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</si>
  <si>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</si>
  <si>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</si>
  <si>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</si>
  <si>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</si>
  <si>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</si>
  <si>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</si>
  <si>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</si>
  <si>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</si>
  <si>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</si>
  <si>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</si>
  <si>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</si>
  <si>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</si>
  <si>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</si>
  <si>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</si>
  <si>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</si>
  <si>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</si>
  <si>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</si>
  <si>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</si>
  <si>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</si>
  <si>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</si>
  <si>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</si>
  <si>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</si>
  <si>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</si>
  <si>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</si>
  <si>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</si>
  <si>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</si>
  <si>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</si>
  <si>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</si>
  <si>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</si>
  <si>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</si>
  <si>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</si>
  <si>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</si>
  <si>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</si>
  <si>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</si>
  <si>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</si>
  <si>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</si>
  <si>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</si>
  <si>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</si>
  <si>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</si>
  <si>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</si>
  <si>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</si>
  <si>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</si>
  <si>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</si>
  <si>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</si>
  <si>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</si>
  <si>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</si>
  <si>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</si>
  <si>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</si>
  <si>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</si>
  <si>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</si>
  <si>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</si>
  <si>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</si>
  <si>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</si>
  <si>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</si>
  <si>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</si>
  <si>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</si>
  <si>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</si>
  <si>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</si>
  <si>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</si>
  <si>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</si>
  <si>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</si>
  <si>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</si>
  <si>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</si>
  <si>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</si>
  <si>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</si>
  <si>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</si>
  <si>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</si>
  <si>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</si>
  <si>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</si>
  <si>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</si>
  <si>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</si>
  <si>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</si>
  <si>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</si>
  <si>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</si>
  <si>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</si>
  <si>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</si>
  <si>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</si>
  <si>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</si>
  <si>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</si>
  <si>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</si>
  <si>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</si>
  <si>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</si>
  <si>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</si>
  <si>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</si>
  <si>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</si>
  <si>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</si>
  <si>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</si>
  <si>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</si>
  <si>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</si>
  <si>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</si>
  <si>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</si>
  <si>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</si>
  <si>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</si>
  <si>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</si>
  <si>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</si>
  <si>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</si>
  <si>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</si>
  <si>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</si>
  <si>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</si>
  <si>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</si>
  <si>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</si>
  <si>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</si>
  <si>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</si>
  <si>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</si>
  <si>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</si>
  <si>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</si>
  <si>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</si>
  <si>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</si>
  <si>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</si>
  <si>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</si>
  <si>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</si>
  <si>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</si>
  <si>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</si>
  <si>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</si>
  <si>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</si>
  <si>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</si>
  <si>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</si>
  <si>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</si>
  <si>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</si>
  <si>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</si>
  <si>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</si>
  <si>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</si>
  <si>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</si>
  <si>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</si>
  <si>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</si>
  <si>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</si>
  <si>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</si>
  <si>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</si>
  <si>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</si>
  <si>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</si>
  <si>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</si>
  <si>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</si>
  <si>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</si>
  <si>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</si>
  <si>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</si>
  <si>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</si>
  <si>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</si>
  <si>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</si>
  <si>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</si>
  <si>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</si>
  <si>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</si>
  <si>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</si>
  <si>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</si>
  <si>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</si>
  <si>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</si>
  <si>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</si>
  <si>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</si>
  <si>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</si>
  <si>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</si>
  <si>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</si>
  <si>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</si>
  <si>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</si>
  <si>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</si>
  <si>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</si>
  <si>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</si>
  <si>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</si>
  <si>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</si>
  <si>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</si>
  <si>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</si>
  <si>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</si>
  <si>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</si>
  <si>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</si>
  <si>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</si>
  <si>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</si>
  <si>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</si>
  <si>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</si>
  <si>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</si>
  <si>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</si>
  <si>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</si>
  <si>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</si>
  <si>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</si>
  <si>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</si>
  <si>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</si>
  <si>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</si>
  <si>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</si>
  <si>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</si>
  <si>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</si>
  <si>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</si>
  <si>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</si>
  <si>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</si>
  <si>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</si>
  <si>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</si>
  <si>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</si>
  <si>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</si>
  <si>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</si>
  <si>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</si>
  <si>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</si>
  <si>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</si>
  <si>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</si>
  <si>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</si>
  <si>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</si>
  <si>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</si>
  <si>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</si>
  <si>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</si>
  <si>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</si>
  <si>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</si>
  <si>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</si>
  <si>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</si>
  <si>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</si>
  <si>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</si>
  <si>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</si>
  <si>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</si>
  <si>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</si>
  <si>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</si>
  <si>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</si>
  <si>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</si>
  <si>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</si>
  <si>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</si>
  <si>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</si>
  <si>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</si>
  <si>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</si>
  <si>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</si>
  <si>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</si>
  <si>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</si>
  <si>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</si>
  <si>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</si>
  <si>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</si>
  <si>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</si>
  <si>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</si>
  <si>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</si>
  <si>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</si>
  <si>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</si>
  <si>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</si>
  <si>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</si>
  <si>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</si>
  <si>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</si>
  <si>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</si>
  <si>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</si>
  <si>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</si>
  <si>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</si>
  <si>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</si>
  <si>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</si>
  <si>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</si>
  <si>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</si>
  <si>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</si>
  <si>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</si>
  <si>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</si>
  <si>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</si>
  <si>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</si>
  <si>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</si>
  <si>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</si>
  <si>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</si>
  <si>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</si>
  <si>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</si>
  <si>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</si>
  <si>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</si>
  <si>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</si>
  <si>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</si>
  <si>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</si>
  <si>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</si>
  <si>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</si>
  <si>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</si>
  <si>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</si>
  <si>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</si>
  <si>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</si>
  <si>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</si>
  <si>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</si>
  <si>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</si>
  <si>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</si>
  <si>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</si>
  <si>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</si>
  <si>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</si>
  <si>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</si>
  <si>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</si>
  <si>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</si>
  <si>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</si>
  <si>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</si>
  <si>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</si>
  <si>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</si>
  <si>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</si>
  <si>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</si>
  <si>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</si>
  <si>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</si>
  <si>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</si>
  <si>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</si>
  <si>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</si>
  <si>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</si>
  <si>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</si>
  <si>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</si>
  <si>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</si>
  <si>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</si>
  <si>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</si>
  <si>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</si>
  <si>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</si>
  <si>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</si>
  <si>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</si>
  <si>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</si>
  <si>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</si>
  <si>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</si>
  <si>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</si>
  <si>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</si>
  <si>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</si>
  <si>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</si>
  <si>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</si>
  <si>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</si>
  <si>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</si>
  <si>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</si>
  <si>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</si>
  <si>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</si>
  <si>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</si>
  <si>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</si>
  <si>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</si>
  <si>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</si>
  <si>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</si>
  <si>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</si>
  <si>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</si>
  <si>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</si>
  <si>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</si>
  <si>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</si>
  <si>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</si>
  <si>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</si>
  <si>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</si>
  <si>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</si>
  <si>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</si>
  <si>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</si>
  <si>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</si>
  <si>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</si>
  <si>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</si>
  <si>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</si>
  <si>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</si>
  <si>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</si>
  <si>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</si>
  <si>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</si>
  <si>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</si>
  <si>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</si>
  <si>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</si>
  <si>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</si>
  <si>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</si>
  <si>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</si>
  <si>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</si>
  <si>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</si>
  <si>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</si>
  <si>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</si>
  <si>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</si>
  <si>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</si>
  <si>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</si>
  <si>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</si>
  <si>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</si>
  <si>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</si>
  <si>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</si>
  <si>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</si>
  <si>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</si>
  <si>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</si>
  <si>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</si>
  <si>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</si>
  <si>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</si>
  <si>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</si>
  <si>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</si>
  <si>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</si>
  <si>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</si>
  <si>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</si>
  <si>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</si>
  <si>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</si>
  <si>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</si>
  <si>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</si>
  <si>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</si>
  <si>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</si>
  <si>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</si>
  <si>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</si>
  <si>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</si>
  <si>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</si>
  <si>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</si>
  <si>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</si>
  <si>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</si>
  <si>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</si>
  <si>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</si>
  <si>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</si>
  <si>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</si>
  <si>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</si>
  <si>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</si>
  <si>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</si>
  <si>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</si>
  <si>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</si>
  <si>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</si>
  <si>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</si>
  <si>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</si>
  <si>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</si>
  <si>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</si>
  <si>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</si>
  <si>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</si>
  <si>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</si>
  <si>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</si>
  <si>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</si>
  <si>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</si>
  <si>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</si>
  <si>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</si>
  <si>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</si>
  <si>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</si>
  <si>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</si>
  <si>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</si>
  <si>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</si>
  <si>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</si>
  <si>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</si>
  <si>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</si>
  <si>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</si>
  <si>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</si>
  <si>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</si>
  <si>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</si>
  <si>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</si>
  <si>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</si>
  <si>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</si>
  <si>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</si>
  <si>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</si>
  <si>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</si>
  <si>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</si>
  <si>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</si>
  <si>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</si>
  <si>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</si>
  <si>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</si>
  <si>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</si>
  <si>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</si>
  <si>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</si>
  <si>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</si>
  <si>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</si>
  <si>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</si>
  <si>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</si>
  <si>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</si>
  <si>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</si>
  <si>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</si>
  <si>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</si>
  <si>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</si>
  <si>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</si>
  <si>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</si>
  <si>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</si>
  <si>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</si>
  <si>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</si>
  <si>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</si>
  <si>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</si>
  <si>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</si>
  <si>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</si>
  <si>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</si>
  <si>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</si>
  <si>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</si>
  <si>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</si>
  <si>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</si>
  <si>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</si>
  <si>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</si>
  <si>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</si>
  <si>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</si>
  <si>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</si>
  <si>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</si>
  <si>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</si>
  <si>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</si>
  <si>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</si>
  <si>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</si>
  <si>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</si>
  <si>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</si>
  <si>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</si>
  <si>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</si>
  <si>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</si>
  <si>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</si>
  <si>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</si>
  <si>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</si>
  <si>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</si>
  <si>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</si>
  <si>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</si>
  <si>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</si>
  <si>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</si>
  <si>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</si>
  <si>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</si>
  <si>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</si>
  <si>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</si>
  <si>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</si>
  <si>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</si>
  <si>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</si>
  <si>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</si>
  <si>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</si>
  <si>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</si>
  <si>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</si>
  <si>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</si>
  <si>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</si>
  <si>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</si>
  <si>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</si>
  <si>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</si>
  <si>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</si>
  <si>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</si>
  <si>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</si>
  <si>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</si>
  <si>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</si>
  <si>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</si>
  <si>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</si>
  <si>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</si>
  <si>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</si>
  <si>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</si>
  <si>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</si>
  <si>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</si>
  <si>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</si>
  <si>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</si>
  <si>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</si>
  <si>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</si>
  <si>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</si>
  <si>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</si>
  <si>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</si>
  <si>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</si>
  <si>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</si>
  <si>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</si>
  <si>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</si>
  <si>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</si>
  <si>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</si>
  <si>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</si>
  <si>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</si>
  <si>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</si>
  <si>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</si>
  <si>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</si>
  <si>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</si>
  <si>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</si>
  <si>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</si>
  <si>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</si>
  <si>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</si>
  <si>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</si>
  <si>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</si>
  <si>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</si>
  <si>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</si>
  <si>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</si>
  <si>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</si>
  <si>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</si>
  <si>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</si>
  <si>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</si>
  <si>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</si>
  <si>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</si>
  <si>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</si>
  <si>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</si>
  <si>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</si>
  <si>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</si>
  <si>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</si>
  <si>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</si>
  <si>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</si>
  <si>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</si>
  <si>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</si>
  <si>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</si>
  <si>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</si>
  <si>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</si>
  <si>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</si>
  <si>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</si>
  <si>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</si>
  <si>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</si>
  <si>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</si>
  <si>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</si>
  <si>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</si>
  <si>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</si>
  <si>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</si>
  <si>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</si>
  <si>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</si>
  <si>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</si>
  <si>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</si>
  <si>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</si>
  <si>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</si>
  <si>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</si>
  <si>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</si>
  <si>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</si>
  <si>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</si>
  <si>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</si>
  <si>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</si>
  <si>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</si>
  <si>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</si>
  <si>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</si>
  <si>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</si>
  <si>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</si>
  <si>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</si>
  <si>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</si>
  <si>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</si>
  <si>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</si>
  <si>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</si>
  <si>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</si>
  <si>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</si>
  <si>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</si>
  <si>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</si>
  <si>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</si>
  <si>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</si>
  <si>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</si>
  <si>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</si>
  <si>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</si>
  <si>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</si>
  <si>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</si>
  <si>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</si>
  <si>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</si>
  <si>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</si>
  <si>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</si>
  <si>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</si>
  <si>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</si>
  <si>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</si>
  <si>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</si>
  <si>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</si>
  <si>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</si>
  <si>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</si>
  <si>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</si>
  <si>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</si>
  <si>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</si>
  <si>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</si>
  <si>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</si>
  <si>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</si>
  <si>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</si>
  <si>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</si>
  <si>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</si>
  <si>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</si>
  <si>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</si>
  <si>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</si>
  <si>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</si>
  <si>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</si>
  <si>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</si>
  <si>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</si>
  <si>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</si>
  <si>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</si>
  <si>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</si>
  <si>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</si>
  <si>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</si>
  <si>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</si>
  <si>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</si>
  <si>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</si>
  <si>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</si>
  <si>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</si>
  <si>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</si>
  <si>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</si>
  <si>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</si>
  <si>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</si>
  <si>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</si>
  <si>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</si>
  <si>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</si>
  <si>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</si>
  <si>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</si>
  <si>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</si>
  <si>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</si>
  <si>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</si>
  <si>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</si>
  <si>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</si>
  <si>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</si>
  <si>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</si>
  <si>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</si>
  <si>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</si>
  <si>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</si>
  <si>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</si>
  <si>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</si>
  <si>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</si>
  <si>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</si>
  <si>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</si>
  <si>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</si>
  <si>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</si>
  <si>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</si>
  <si>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</si>
  <si>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</si>
  <si>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</si>
  <si>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</si>
  <si>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</si>
  <si>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</si>
  <si>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</si>
  <si>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</si>
  <si>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</si>
  <si>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</si>
  <si>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</si>
  <si>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</si>
  <si>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</si>
  <si>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</si>
  <si>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</si>
  <si>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</si>
  <si>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</si>
  <si>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</si>
  <si>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</si>
  <si>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</si>
  <si>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</si>
  <si>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</si>
  <si>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</si>
  <si>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</si>
  <si>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</si>
  <si>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</si>
  <si>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</si>
  <si>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</si>
  <si>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</si>
  <si>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</si>
  <si>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</si>
  <si>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</si>
  <si>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</si>
  <si>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</si>
  <si>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</si>
  <si>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</si>
  <si>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</si>
  <si>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</si>
  <si>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</si>
  <si>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</si>
  <si>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</si>
  <si>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</si>
  <si>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</si>
  <si>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</si>
  <si>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</si>
  <si>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</si>
  <si>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</si>
  <si>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</si>
  <si>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</si>
  <si>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</si>
  <si>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</si>
  <si>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</si>
  <si>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</si>
  <si>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</si>
  <si>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</si>
  <si>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</si>
  <si>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</si>
  <si>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</si>
  <si>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</si>
  <si>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</si>
  <si>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</si>
  <si>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</si>
  <si>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</si>
  <si>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</si>
  <si>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</si>
  <si>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</si>
  <si>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</si>
  <si>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</si>
  <si>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</si>
  <si>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</si>
  <si>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</si>
  <si>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</si>
  <si>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</si>
  <si>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</si>
  <si>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</si>
  <si>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</si>
  <si>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</si>
  <si>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</si>
  <si>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</si>
  <si>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</si>
  <si>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</si>
  <si>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</si>
  <si>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</si>
  <si>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</si>
  <si>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</si>
  <si>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</si>
  <si>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</si>
  <si>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</si>
  <si>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</si>
  <si>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</si>
  <si>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</si>
  <si>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</si>
  <si>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</si>
  <si>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</si>
  <si>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</si>
  <si>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</si>
  <si>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</si>
  <si>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</si>
  <si>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</si>
  <si>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</si>
  <si>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</si>
  <si>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</si>
  <si>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</si>
  <si>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</si>
  <si>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</si>
  <si>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</si>
  <si>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</si>
  <si>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</si>
  <si>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</si>
  <si>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</si>
  <si>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</si>
  <si>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</si>
  <si>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</si>
  <si>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</si>
  <si>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</si>
  <si>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</si>
  <si>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</si>
  <si>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</si>
  <si>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</si>
  <si>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</si>
  <si>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</si>
  <si>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</si>
  <si>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</si>
  <si>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</si>
  <si>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</si>
  <si>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</si>
  <si>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</si>
  <si>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</si>
  <si>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</si>
  <si>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</si>
  <si>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</si>
  <si>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</si>
  <si>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</si>
  <si>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</si>
  <si>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</si>
  <si>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</si>
  <si>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</si>
  <si>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</si>
  <si>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</si>
  <si>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</si>
  <si>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</si>
  <si>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</si>
  <si>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</si>
  <si>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</si>
  <si>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</si>
  <si>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</si>
  <si>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</si>
  <si>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</si>
  <si>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</si>
  <si>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</si>
  <si>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</si>
  <si>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</si>
  <si>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</si>
  <si>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</si>
  <si>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</si>
  <si>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</si>
  <si>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</si>
  <si>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</si>
  <si>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</si>
  <si>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</si>
  <si>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</si>
  <si>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</si>
  <si>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</si>
  <si>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</si>
  <si>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</si>
  <si>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</si>
  <si>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</si>
  <si>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</si>
  <si>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</si>
  <si>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</si>
  <si>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</si>
  <si>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</si>
  <si>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</si>
  <si>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</si>
  <si>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</si>
  <si>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</si>
  <si>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</si>
  <si>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</si>
  <si>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</si>
  <si>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</si>
  <si>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</si>
  <si>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</si>
  <si>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</si>
  <si>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</si>
  <si>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</si>
  <si>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</si>
  <si>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</si>
  <si>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</si>
  <si>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</si>
  <si>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</si>
  <si>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</si>
  <si>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</si>
  <si>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</si>
  <si>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</si>
  <si>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</si>
  <si>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</si>
  <si>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</si>
  <si>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</si>
  <si>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</si>
  <si>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</si>
  <si>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</si>
  <si>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</si>
  <si>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</si>
  <si>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</si>
  <si>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</si>
  <si>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</si>
  <si>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</si>
  <si>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</si>
  <si>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</si>
  <si>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</si>
  <si>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</si>
  <si>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</si>
  <si>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</si>
  <si>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</si>
  <si>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</si>
  <si>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</si>
  <si>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</si>
  <si>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</si>
  <si>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</si>
  <si>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</si>
  <si>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</si>
  <si>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</si>
  <si>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</si>
  <si>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</si>
  <si>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</si>
  <si>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</si>
  <si>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</si>
  <si>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</si>
  <si>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</si>
  <si>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</si>
  <si>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</si>
  <si>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</si>
  <si>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</si>
  <si>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</si>
  <si>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</si>
  <si>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</si>
  <si>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</si>
  <si>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</si>
  <si>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</si>
  <si>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</si>
  <si>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</si>
  <si>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</si>
  <si>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</si>
  <si>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</si>
  <si>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</si>
  <si>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</si>
  <si>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</si>
  <si>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</si>
  <si>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</si>
  <si>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</si>
  <si>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</si>
  <si>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</si>
  <si>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</si>
  <si>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</si>
  <si>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</si>
  <si>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</si>
  <si>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</si>
  <si>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</si>
  <si>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</si>
  <si>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</si>
  <si>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</si>
  <si>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</si>
  <si>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</si>
  <si>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</si>
  <si>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</si>
  <si>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</si>
  <si>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</si>
  <si>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</si>
  <si>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</si>
  <si>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</si>
  <si>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</si>
  <si>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</si>
  <si>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</si>
  <si>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</si>
  <si>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</si>
  <si>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</si>
  <si>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</si>
  <si>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</si>
  <si>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</si>
  <si>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</si>
  <si>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</si>
  <si>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</si>
  <si>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</si>
  <si>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</si>
  <si>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</si>
  <si>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</si>
  <si>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</si>
  <si>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</si>
  <si>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</si>
  <si>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</si>
  <si>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</si>
  <si>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</si>
  <si>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</si>
  <si>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</si>
  <si>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</si>
  <si>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</si>
  <si>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</si>
  <si>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</si>
  <si>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</si>
  <si>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</si>
  <si>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</si>
  <si>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</si>
  <si>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</si>
  <si>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</si>
  <si>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</si>
  <si>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</si>
  <si>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</si>
  <si>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</si>
  <si>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</si>
  <si>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</si>
  <si>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</si>
  <si>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</si>
  <si>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</si>
  <si>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</si>
  <si>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</si>
  <si>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</si>
  <si>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</si>
  <si>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</si>
  <si>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</si>
  <si>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</si>
  <si>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</si>
  <si>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</si>
  <si>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</si>
  <si>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</si>
  <si>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</si>
  <si>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</si>
  <si>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</si>
  <si>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</si>
  <si>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</si>
  <si>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</si>
  <si>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</si>
  <si>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</si>
  <si>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</si>
  <si>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</si>
  <si>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</si>
  <si>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</si>
  <si>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</si>
  <si>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</si>
  <si>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</si>
  <si>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</si>
  <si>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</si>
  <si>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</si>
  <si>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</si>
  <si>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</si>
  <si>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</si>
  <si>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</si>
  <si>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</si>
  <si>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</si>
  <si>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</si>
  <si>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</si>
  <si>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</si>
  <si>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</si>
  <si>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</si>
  <si>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</si>
  <si>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</si>
  <si>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</si>
  <si>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</si>
  <si>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</si>
  <si>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</si>
  <si>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</si>
  <si>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</si>
  <si>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</si>
  <si>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</si>
  <si>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</si>
  <si>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</si>
  <si>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</si>
  <si>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</si>
  <si>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</si>
  <si>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</si>
  <si>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</si>
  <si>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</si>
  <si>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</si>
  <si>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</si>
  <si>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</si>
  <si>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</si>
  <si>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</si>
  <si>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</si>
  <si>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</si>
  <si>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</si>
  <si>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</si>
  <si>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</si>
  <si>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</si>
  <si>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</si>
  <si>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</si>
  <si>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</si>
  <si>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</si>
  <si>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</si>
  <si>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</si>
  <si>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</si>
  <si>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</si>
  <si>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</si>
  <si>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</si>
  <si>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</si>
  <si>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</si>
  <si>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</si>
  <si>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</si>
  <si>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</si>
  <si>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</si>
  <si>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</si>
  <si>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</si>
  <si>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</si>
  <si>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</si>
  <si>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</si>
  <si>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</si>
  <si>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</si>
  <si>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</si>
  <si>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</si>
  <si>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</si>
  <si>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</si>
  <si>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</si>
  <si>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</si>
  <si>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</si>
  <si>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</si>
  <si>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</si>
  <si>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</si>
  <si>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</si>
  <si>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</si>
  <si>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</si>
  <si>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</si>
  <si>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</si>
  <si>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</si>
  <si>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</si>
  <si>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</si>
  <si>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</si>
  <si>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</si>
  <si>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</si>
  <si>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</si>
  <si>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</si>
  <si>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</si>
  <si>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</si>
  <si>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</si>
  <si>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</si>
  <si>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</si>
  <si>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</si>
  <si>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</si>
  <si>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</si>
  <si>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</si>
  <si>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</si>
  <si>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</si>
  <si>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</si>
  <si>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</si>
  <si>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</si>
  <si>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</si>
  <si>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</si>
  <si>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</si>
  <si>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</si>
  <si>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</si>
  <si>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</si>
  <si>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</si>
  <si>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</si>
  <si>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</si>
  <si>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</si>
  <si>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</si>
  <si>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</si>
  <si>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</si>
  <si>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</si>
  <si>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</si>
  <si>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</si>
  <si>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</si>
  <si>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</si>
  <si>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</si>
  <si>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</si>
  <si>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</si>
  <si>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</si>
  <si>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</si>
  <si>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</si>
  <si>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</si>
  <si>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</si>
  <si>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</si>
  <si>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</si>
  <si>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</si>
  <si>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</si>
  <si>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</si>
  <si>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</si>
  <si>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</si>
  <si>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</si>
  <si>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</si>
  <si>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</si>
  <si>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</si>
  <si>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</si>
  <si>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</si>
  <si>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</si>
  <si>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</si>
  <si>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</si>
  <si>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</si>
  <si>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</si>
  <si>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</si>
  <si>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</si>
  <si>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</si>
  <si>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</si>
  <si>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</si>
  <si>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</si>
  <si>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</si>
  <si>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</si>
  <si>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</si>
  <si>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</si>
  <si>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</si>
  <si>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</si>
  <si>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</si>
  <si>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</si>
  <si>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</si>
  <si>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</si>
  <si>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</si>
  <si>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</si>
  <si>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</si>
  <si>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</si>
  <si>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</si>
  <si>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</si>
  <si>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</si>
  <si>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</si>
  <si>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</si>
  <si>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</si>
  <si>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</si>
  <si>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</si>
  <si>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</si>
  <si>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</si>
  <si>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</si>
  <si>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</si>
  <si>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</si>
  <si>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</si>
  <si>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</si>
  <si>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</si>
  <si>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</si>
  <si>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</si>
  <si>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</si>
  <si>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</si>
  <si>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</si>
  <si>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</si>
  <si>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</si>
  <si>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</si>
  <si>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</si>
  <si>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</si>
  <si>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</si>
  <si>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</si>
  <si>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</si>
  <si>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</si>
  <si>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</si>
  <si>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</si>
  <si>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</si>
  <si>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</si>
  <si>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</si>
  <si>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</si>
  <si>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</si>
  <si>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</si>
  <si>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</si>
  <si>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</si>
  <si>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</si>
  <si>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</si>
  <si>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</si>
  <si>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</si>
  <si>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</si>
  <si>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</si>
  <si>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</si>
  <si>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</si>
  <si>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</si>
  <si>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</si>
  <si>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</si>
  <si>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</si>
  <si>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</si>
  <si>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</si>
  <si>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</si>
  <si>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</si>
  <si>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</si>
  <si>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</si>
  <si>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</si>
  <si>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</si>
  <si>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</si>
  <si>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</si>
  <si>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</si>
  <si>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</si>
  <si>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</si>
  <si>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</si>
  <si>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</si>
  <si>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</si>
  <si>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</si>
  <si>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</si>
  <si>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</si>
  <si>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</si>
  <si>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</si>
  <si>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</si>
  <si>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</si>
  <si>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</si>
  <si>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</si>
  <si>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</si>
  <si>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</si>
  <si>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</si>
  <si>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</si>
  <si>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</si>
  <si>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</si>
  <si>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</si>
  <si>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</si>
  <si>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</si>
  <si>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</si>
  <si>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</si>
  <si>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</si>
  <si>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</si>
  <si>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</si>
  <si>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</si>
  <si>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</si>
  <si>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</si>
  <si>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</si>
  <si>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</si>
  <si>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</si>
  <si>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</si>
  <si>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</si>
  <si>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</si>
  <si>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</si>
  <si>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</si>
  <si>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</si>
  <si>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</si>
  <si>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</si>
  <si>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</si>
  <si>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</si>
  <si>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</si>
  <si>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</si>
  <si>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</si>
  <si>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</si>
  <si>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</si>
  <si>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</si>
  <si>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</si>
  <si>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</si>
  <si>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</si>
  <si>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</si>
  <si>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</si>
  <si>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</si>
  <si>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</si>
  <si>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</si>
  <si>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</si>
  <si>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</si>
  <si>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</si>
  <si>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</si>
  <si>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</si>
  <si>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</si>
  <si>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</si>
  <si>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</si>
  <si>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</si>
  <si>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</si>
  <si>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</si>
  <si>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</si>
  <si>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</si>
  <si>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</si>
  <si>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</si>
  <si>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</si>
  <si>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</si>
  <si>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</si>
  <si>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</si>
  <si>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</si>
  <si>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</si>
  <si>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</si>
  <si>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</si>
  <si>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</si>
  <si>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</si>
  <si>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</si>
  <si>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</si>
  <si>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</si>
  <si>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</si>
  <si>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</si>
  <si>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</si>
  <si>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</si>
  <si>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</si>
  <si>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</si>
  <si>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</si>
  <si>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</si>
  <si>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</si>
  <si>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</si>
  <si>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</si>
  <si>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</si>
  <si>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</si>
  <si>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</si>
  <si>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</si>
  <si>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</si>
  <si>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</si>
  <si>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</si>
  <si>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</si>
  <si>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</si>
  <si>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</si>
  <si>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</si>
  <si>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</si>
  <si>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</si>
  <si>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</si>
  <si>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</si>
  <si>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</si>
  <si>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</si>
  <si>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</si>
  <si>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</si>
  <si>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</si>
  <si>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</si>
  <si>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</si>
  <si>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</si>
  <si>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</si>
  <si>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</si>
  <si>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</si>
  <si>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</si>
  <si>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</si>
  <si>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</si>
  <si>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</si>
  <si>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</si>
  <si>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</si>
  <si>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</si>
  <si>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</si>
  <si>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</si>
  <si>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</si>
  <si>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</si>
  <si>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</si>
  <si>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</si>
  <si>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</si>
  <si>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</si>
  <si>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</si>
  <si>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</si>
  <si>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</si>
  <si>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</si>
  <si>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</si>
  <si>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</si>
  <si>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</si>
  <si>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</si>
  <si>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</si>
  <si>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</si>
  <si>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</si>
  <si>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</si>
  <si>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</si>
  <si>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</si>
  <si>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</si>
  <si>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</si>
  <si>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</si>
  <si>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</si>
  <si>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</si>
  <si>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</si>
  <si>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</si>
  <si>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</si>
  <si>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</si>
  <si>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</si>
  <si>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</si>
  <si>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</si>
  <si>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</si>
  <si>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</si>
  <si>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</si>
  <si>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</si>
  <si>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</si>
  <si>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</si>
  <si>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</si>
  <si>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</si>
  <si>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</si>
  <si>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</si>
  <si>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</si>
  <si>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</si>
  <si>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</si>
  <si>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</si>
  <si>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</si>
  <si>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</si>
  <si>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</si>
  <si>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</si>
  <si>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</si>
  <si>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</si>
  <si>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</si>
  <si>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</si>
  <si>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</si>
  <si>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</si>
  <si>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</si>
  <si>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</si>
  <si>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</si>
  <si>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</si>
  <si>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</si>
  <si>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</si>
  <si>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</si>
  <si>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</si>
  <si>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</si>
  <si>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</si>
  <si>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</si>
  <si>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</si>
  <si>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</si>
  <si>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</si>
  <si>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</si>
  <si>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</si>
  <si>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</si>
  <si>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</si>
  <si>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</si>
  <si>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</si>
  <si>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</si>
  <si>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</si>
  <si>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</si>
  <si>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</si>
  <si>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</si>
  <si>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</si>
  <si>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</si>
  <si>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</si>
  <si>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</si>
  <si>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</si>
  <si>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</si>
  <si>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</si>
  <si>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</si>
  <si>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</si>
  <si>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</si>
  <si>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</si>
  <si>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</si>
  <si>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</si>
  <si>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</si>
  <si>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</si>
  <si>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</si>
  <si>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</si>
  <si>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</si>
  <si>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</si>
  <si>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</si>
  <si>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</si>
  <si>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</si>
  <si>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</si>
  <si>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</si>
  <si>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</si>
  <si>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</si>
  <si>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</si>
  <si>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</si>
  <si>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</si>
  <si>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</si>
  <si>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</si>
  <si>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</si>
  <si>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</si>
  <si>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</si>
  <si>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</si>
  <si>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</si>
  <si>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</si>
  <si>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</si>
  <si>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</si>
  <si>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</si>
  <si>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</si>
  <si>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</si>
  <si>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</si>
  <si>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</si>
  <si>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</si>
  <si>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</si>
  <si>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</si>
  <si>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</si>
  <si>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</si>
  <si>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</si>
  <si>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</si>
  <si>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</si>
  <si>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</si>
  <si>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</si>
  <si>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</si>
  <si>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</si>
  <si>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</si>
  <si>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</si>
  <si>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</si>
  <si>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</si>
  <si>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</si>
  <si>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</si>
  <si>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</si>
  <si>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</si>
  <si>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</si>
  <si>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</si>
  <si>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</si>
  <si>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</si>
  <si>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</si>
  <si>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</si>
  <si>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</si>
  <si>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</si>
  <si>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</si>
  <si>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</si>
  <si>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</si>
  <si>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</si>
  <si>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</si>
  <si>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</si>
  <si>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</si>
  <si>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</si>
  <si>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</si>
  <si>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</si>
  <si>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</si>
  <si>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</si>
  <si>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</si>
  <si>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</si>
  <si>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</si>
  <si>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</si>
  <si>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</si>
  <si>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</si>
  <si>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</si>
  <si>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</si>
  <si>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</si>
  <si>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</si>
  <si>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</si>
  <si>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</si>
  <si>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</si>
  <si>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</si>
  <si>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</si>
  <si>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</si>
  <si>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</si>
  <si>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</si>
  <si>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</si>
  <si>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</si>
  <si>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</si>
  <si>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</si>
  <si>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</si>
  <si>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</si>
  <si>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</si>
  <si>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</si>
  <si>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</si>
  <si>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</si>
  <si>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</si>
  <si>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</si>
  <si>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</si>
  <si>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</si>
  <si>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</si>
  <si>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</si>
  <si>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</si>
  <si>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</si>
  <si>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</si>
  <si>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</si>
  <si>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</si>
  <si>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</si>
  <si>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</si>
  <si>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</si>
  <si>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</si>
  <si>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</si>
  <si>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</si>
  <si>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</si>
  <si>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</si>
  <si>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</si>
  <si>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</si>
  <si>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</si>
  <si>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</si>
  <si>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</si>
  <si>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</si>
  <si>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</si>
  <si>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</si>
  <si>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</si>
  <si>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</si>
  <si>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</si>
  <si>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</si>
  <si>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</si>
  <si>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</si>
  <si>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</si>
  <si>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</si>
  <si>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</si>
  <si>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</si>
  <si>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</si>
  <si>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</si>
  <si>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</si>
  <si>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</si>
  <si>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</si>
  <si>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</si>
  <si>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</si>
  <si>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</si>
  <si>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</si>
  <si>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</si>
  <si>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</si>
  <si>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</si>
  <si>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</si>
  <si>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</si>
  <si>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</si>
  <si>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</si>
  <si>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</si>
  <si>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</si>
  <si>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</si>
  <si>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</si>
  <si>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</si>
  <si>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</si>
  <si>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</si>
  <si>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</si>
  <si>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</si>
  <si>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</si>
  <si>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</si>
  <si>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</si>
  <si>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</si>
  <si>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</si>
  <si>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</si>
  <si>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</si>
  <si>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</si>
  <si>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</si>
  <si>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</si>
  <si>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</si>
  <si>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</si>
  <si>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</si>
  <si>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</si>
  <si>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</si>
  <si>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</si>
  <si>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</si>
  <si>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</si>
  <si>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</si>
  <si>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</si>
  <si>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</si>
  <si>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</si>
  <si>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</si>
  <si>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</si>
  <si>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</si>
  <si>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</si>
  <si>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</si>
  <si>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</si>
  <si>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</si>
  <si>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</si>
  <si>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</si>
  <si>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</si>
  <si>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</si>
  <si>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</si>
  <si>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</si>
  <si>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</si>
  <si>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</si>
  <si>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</si>
  <si>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</si>
  <si>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</si>
  <si>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</si>
  <si>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</si>
  <si>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</si>
  <si>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</si>
  <si>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</si>
  <si>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</si>
  <si>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</si>
  <si>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</si>
  <si>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</si>
  <si>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</si>
  <si>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</si>
  <si>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</si>
  <si>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</si>
  <si>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</si>
  <si>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</si>
  <si>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</si>
  <si>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</si>
  <si>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</si>
  <si>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</si>
  <si>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</si>
  <si>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</si>
  <si>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</si>
  <si>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</si>
  <si>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</si>
  <si>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</si>
  <si>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</si>
  <si>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</si>
  <si>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</si>
  <si>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</si>
  <si>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</si>
  <si>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</si>
  <si>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</si>
  <si>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</si>
  <si>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</si>
  <si>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</si>
  <si>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</si>
  <si>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</si>
  <si>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</si>
  <si>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</si>
  <si>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</si>
  <si>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</si>
  <si>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</si>
  <si>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</si>
  <si>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</si>
  <si>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</si>
  <si>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</si>
  <si>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</si>
  <si>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</si>
  <si>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</si>
  <si>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</si>
  <si>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</si>
  <si>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</si>
  <si>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</si>
  <si>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</si>
  <si>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</si>
  <si>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</si>
  <si>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</si>
  <si>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</si>
  <si>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</si>
  <si>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</si>
  <si>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</si>
  <si>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</si>
  <si>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</si>
  <si>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</si>
  <si>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</si>
  <si>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</si>
  <si>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</si>
  <si>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</si>
  <si>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</si>
  <si>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</si>
  <si>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</si>
  <si>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</si>
  <si>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</si>
  <si>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</si>
  <si>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</si>
  <si>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</si>
  <si>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</si>
  <si>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</si>
  <si>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</si>
  <si>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</si>
  <si>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</si>
  <si>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</si>
  <si>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</si>
  <si>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</si>
  <si>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</si>
  <si>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</si>
  <si>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</si>
  <si>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</si>
  <si>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</si>
  <si>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</si>
  <si>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</si>
  <si>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</si>
  <si>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</si>
  <si>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</si>
  <si>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</si>
  <si>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</si>
  <si>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</si>
  <si>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</si>
  <si>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</si>
  <si>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</si>
  <si>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</si>
  <si>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</si>
  <si>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</si>
  <si>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</si>
  <si>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</si>
  <si>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</si>
  <si>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</si>
  <si>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</si>
  <si>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</si>
  <si>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</si>
  <si>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</si>
  <si>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</si>
  <si>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</si>
  <si>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</si>
  <si>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</si>
  <si>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</si>
  <si>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</si>
  <si>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</si>
  <si>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</si>
  <si>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</si>
  <si>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</si>
  <si>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</si>
  <si>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</si>
  <si>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</si>
  <si>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</si>
  <si>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</si>
  <si>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</si>
  <si>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</si>
  <si>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</si>
  <si>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</si>
  <si>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</si>
  <si>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</si>
  <si>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</si>
  <si>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</si>
  <si>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</si>
  <si>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</si>
  <si>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</si>
  <si>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</si>
  <si>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</si>
  <si>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</si>
  <si>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</si>
  <si>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</si>
  <si>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</si>
  <si>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</si>
  <si>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</si>
  <si>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</si>
  <si>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</si>
  <si>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</si>
  <si>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</si>
  <si>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</si>
  <si>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</si>
  <si>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</si>
  <si>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</si>
  <si>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</si>
  <si>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</si>
  <si>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</si>
  <si>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</si>
  <si>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</si>
  <si>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</si>
  <si>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</si>
  <si>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</si>
  <si>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</si>
  <si>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</si>
  <si>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</si>
  <si>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</si>
  <si>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</si>
  <si>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</si>
  <si>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</si>
  <si>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</si>
  <si>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</si>
  <si>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</si>
  <si>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</si>
  <si>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</si>
  <si>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</si>
  <si>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</si>
  <si>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</si>
  <si>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</si>
  <si>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</si>
  <si>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</si>
  <si>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</si>
  <si>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</si>
  <si>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</si>
  <si>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</si>
  <si>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</si>
  <si>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</si>
  <si>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</si>
  <si>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</si>
  <si>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</si>
  <si>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</si>
  <si>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</si>
  <si>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</si>
  <si>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</si>
  <si>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</si>
  <si>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</si>
  <si>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</si>
  <si>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</si>
  <si>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</si>
  <si>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</si>
  <si>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</si>
  <si>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</si>
  <si>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</si>
  <si>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</si>
  <si>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</si>
  <si>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</si>
  <si>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</si>
  <si>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</si>
  <si>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</si>
  <si>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</si>
  <si>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</si>
  <si>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</si>
  <si>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</si>
  <si>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</si>
  <si>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</si>
  <si>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</si>
  <si>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</si>
  <si>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</si>
  <si>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</si>
  <si>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</si>
  <si>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</si>
  <si>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</si>
  <si>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</si>
  <si>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</si>
  <si>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</si>
  <si>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</si>
  <si>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</si>
  <si>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</si>
  <si>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</si>
  <si>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</si>
  <si>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</si>
  <si>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</si>
  <si>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</si>
  <si>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</si>
  <si>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</si>
  <si>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</si>
  <si>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</si>
  <si>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</si>
  <si>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</si>
  <si>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</si>
  <si>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</si>
  <si>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</si>
  <si>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</si>
  <si>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</si>
  <si>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</si>
  <si>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</si>
  <si>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</si>
  <si>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</si>
  <si>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</si>
  <si>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</si>
  <si>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</si>
  <si>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</si>
  <si>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</si>
  <si>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</si>
  <si>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</si>
  <si>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</si>
  <si>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</si>
  <si>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</si>
  <si>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</si>
  <si>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</si>
  <si>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</si>
  <si>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</si>
  <si>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</si>
  <si>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</si>
  <si>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</si>
  <si>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</si>
  <si>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</si>
  <si>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</si>
  <si>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</si>
  <si>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</si>
  <si>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</si>
  <si>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</si>
  <si>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</si>
  <si>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</si>
  <si>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</si>
  <si>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</si>
  <si>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</si>
  <si>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</si>
  <si>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</si>
  <si>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</si>
  <si>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</si>
  <si>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</si>
  <si>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</si>
  <si>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</si>
  <si>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</si>
  <si>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</si>
  <si>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</si>
  <si>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</si>
  <si>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</si>
  <si>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</si>
  <si>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</si>
  <si>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</si>
  <si>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</si>
  <si>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</si>
  <si>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</si>
  <si>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</si>
  <si>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</si>
  <si>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</si>
  <si>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</si>
  <si>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</si>
  <si>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</si>
  <si>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</si>
  <si>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</si>
  <si>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</si>
  <si>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</si>
  <si>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</si>
  <si>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</si>
  <si>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</si>
  <si>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</si>
  <si>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</si>
  <si>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</si>
  <si>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</si>
  <si>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</si>
  <si>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</si>
  <si>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</si>
  <si>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</si>
  <si>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</si>
  <si>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</si>
  <si>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</si>
  <si>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</si>
  <si>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</si>
  <si>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</si>
  <si>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</si>
  <si>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</si>
  <si>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</si>
  <si>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</si>
  <si>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</si>
  <si>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</si>
  <si>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</si>
  <si>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</si>
  <si>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</si>
  <si>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</si>
  <si>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</si>
  <si>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</si>
  <si>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</si>
  <si>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</si>
  <si>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</si>
  <si>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</si>
  <si>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</si>
  <si>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</si>
  <si>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</si>
  <si>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</si>
  <si>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</si>
  <si>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</si>
  <si>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</si>
  <si>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</si>
  <si>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</si>
  <si>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</si>
  <si>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</si>
  <si>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</si>
  <si>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</si>
  <si>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</si>
  <si>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</si>
  <si>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</si>
  <si>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</si>
  <si>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</si>
  <si>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</si>
  <si>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</si>
  <si>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</si>
  <si>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</si>
  <si>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</si>
  <si>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</si>
  <si>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</si>
  <si>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</si>
  <si>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</si>
  <si>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</si>
  <si>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</si>
  <si>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</si>
  <si>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</si>
  <si>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</si>
  <si>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</si>
  <si>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</si>
  <si>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</si>
  <si>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</si>
  <si>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</si>
  <si>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</si>
  <si>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</si>
  <si>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</si>
  <si>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</si>
  <si>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</si>
  <si>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</si>
  <si>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</si>
  <si>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</si>
  <si>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</si>
  <si>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</si>
  <si>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</si>
  <si>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</si>
  <si>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</si>
  <si>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</si>
  <si>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</si>
  <si>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</si>
  <si>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</si>
  <si>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</si>
  <si>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</si>
  <si>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</si>
  <si>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</si>
  <si>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</si>
  <si>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</si>
  <si>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</si>
  <si>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</si>
  <si>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</si>
  <si>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</si>
  <si>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</si>
  <si>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</si>
  <si>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</si>
  <si>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</si>
  <si>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</si>
  <si>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</si>
  <si>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</si>
  <si>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</si>
  <si>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</si>
  <si>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</si>
  <si>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</si>
  <si>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</si>
  <si>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</si>
  <si>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</si>
  <si>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</si>
  <si>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</si>
  <si>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</si>
  <si>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</si>
  <si>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</si>
  <si>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</si>
  <si>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</si>
  <si>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</si>
  <si>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</si>
  <si>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</si>
  <si>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</si>
  <si>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</si>
  <si>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</si>
  <si>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</si>
  <si>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</si>
  <si>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</si>
  <si>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</si>
  <si>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</si>
  <si>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</si>
  <si>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</si>
  <si>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</si>
  <si>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</si>
  <si>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</si>
  <si>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</si>
  <si>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</si>
  <si>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</si>
  <si>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</si>
  <si>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</si>
  <si>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</si>
  <si>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</si>
  <si>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</si>
  <si>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</si>
  <si>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</si>
  <si>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</si>
  <si>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</si>
  <si>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</si>
  <si>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</si>
  <si>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</si>
  <si>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</si>
  <si>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</si>
  <si>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</si>
  <si>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</si>
  <si>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</si>
  <si>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</si>
  <si>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</si>
  <si>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</si>
  <si>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</si>
  <si>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</si>
  <si>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</si>
  <si>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</si>
  <si>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</si>
  <si>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</si>
  <si>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</si>
  <si>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</si>
  <si>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</si>
  <si>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</si>
  <si>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</si>
  <si>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</si>
  <si>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</si>
  <si>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</si>
  <si>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</si>
  <si>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</si>
  <si>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</si>
  <si>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</si>
  <si>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</si>
  <si>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</si>
  <si>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</si>
  <si>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</si>
  <si>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</si>
  <si>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</si>
  <si>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</si>
  <si>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</si>
  <si>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</si>
  <si>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</si>
  <si>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</si>
  <si>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</si>
  <si>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</si>
  <si>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</si>
  <si>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</si>
  <si>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</si>
  <si>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</si>
  <si>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</si>
  <si>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</si>
  <si>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</si>
  <si>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</si>
  <si>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</si>
  <si>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</si>
  <si>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</si>
  <si>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</si>
  <si>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</si>
  <si>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</si>
  <si>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</si>
  <si>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</si>
  <si>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</si>
  <si>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</si>
  <si>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</si>
  <si>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</si>
  <si>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</si>
  <si>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</si>
  <si>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</si>
  <si>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</si>
  <si>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</si>
  <si>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</si>
  <si>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</si>
  <si>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</si>
  <si>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</si>
  <si>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</si>
  <si>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</si>
  <si>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</si>
  <si>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</si>
  <si>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</si>
  <si>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</si>
  <si>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</si>
  <si>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</si>
  <si>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</si>
  <si>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</si>
  <si>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</si>
  <si>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</si>
  <si>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</si>
  <si>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</si>
  <si>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</si>
  <si>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</si>
  <si>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</si>
  <si>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</si>
  <si>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</si>
  <si>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</si>
  <si>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</si>
  <si>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</si>
  <si>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</si>
  <si>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</si>
  <si>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</si>
  <si>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</si>
  <si>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</si>
  <si>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</si>
  <si>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</si>
  <si>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</si>
  <si>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</si>
  <si>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</si>
  <si>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</si>
  <si>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</si>
  <si>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</si>
  <si>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</si>
  <si>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</si>
  <si>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</si>
  <si>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</si>
  <si>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</si>
  <si>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</si>
  <si>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</si>
  <si>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</si>
  <si>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</si>
  <si>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</si>
  <si>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</si>
  <si>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</si>
  <si>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</si>
  <si>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</si>
  <si>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</si>
  <si>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</si>
  <si>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</si>
  <si>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</si>
  <si>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</si>
  <si>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</si>
  <si>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</si>
  <si>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</si>
  <si>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</si>
  <si>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</si>
  <si>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</si>
  <si>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</si>
  <si>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</si>
  <si>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</si>
  <si>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</si>
  <si>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</si>
  <si>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</si>
  <si>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</si>
  <si>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</si>
  <si>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</si>
  <si>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</si>
  <si>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</si>
  <si>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</si>
  <si>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</si>
  <si>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</si>
  <si>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</si>
  <si>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</si>
  <si>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</si>
  <si>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</si>
  <si>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</si>
  <si>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</si>
  <si>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</si>
  <si>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</si>
  <si>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</si>
  <si>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</si>
  <si>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</si>
  <si>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</si>
  <si>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</si>
  <si>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</si>
  <si>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</si>
  <si>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</si>
  <si>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</si>
  <si>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</si>
  <si>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</si>
  <si>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</si>
  <si>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</si>
  <si>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</si>
  <si>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</si>
  <si>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</si>
  <si>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</si>
  <si>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</si>
  <si>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</si>
  <si>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</si>
  <si>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</si>
  <si>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</si>
  <si>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</si>
  <si>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</si>
  <si>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</si>
  <si>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</si>
  <si>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</si>
  <si>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</si>
  <si>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</si>
  <si>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</si>
  <si>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</si>
  <si>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</si>
  <si>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</si>
  <si>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</si>
  <si>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</si>
  <si>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</si>
  <si>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</si>
  <si>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</si>
  <si>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</si>
  <si>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</si>
  <si>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</si>
  <si>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</si>
  <si>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</si>
  <si>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</si>
  <si>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</si>
  <si>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</si>
  <si>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</si>
  <si>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</si>
  <si>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</si>
  <si>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</si>
  <si>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</si>
  <si>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</si>
  <si>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</si>
  <si>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</si>
  <si>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</si>
  <si>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</si>
  <si>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</si>
  <si>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</si>
  <si>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</si>
  <si>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</si>
  <si>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</si>
  <si>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</si>
  <si>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</si>
  <si>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</si>
  <si>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</si>
  <si>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</si>
  <si>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</si>
  <si>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</si>
  <si>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</si>
  <si>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</si>
  <si>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</si>
  <si>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</si>
  <si>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</si>
  <si>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</si>
  <si>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</si>
  <si>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</si>
  <si>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</si>
  <si>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</si>
  <si>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</si>
  <si>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</si>
  <si>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</si>
  <si>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</si>
  <si>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</si>
  <si>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</si>
  <si>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</si>
  <si>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</si>
  <si>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</si>
  <si>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</si>
  <si>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</si>
  <si>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</si>
  <si>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</si>
  <si>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</si>
  <si>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</si>
  <si>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</si>
  <si>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</si>
  <si>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</si>
  <si>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</si>
  <si>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</si>
  <si>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</si>
  <si>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</si>
  <si>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</si>
  <si>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</si>
  <si>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</si>
  <si>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</si>
  <si>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</si>
  <si>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</si>
  <si>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</si>
  <si>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</si>
  <si>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</si>
  <si>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</si>
  <si>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</si>
  <si>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</si>
  <si>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</si>
  <si>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</si>
  <si>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</si>
  <si>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</si>
  <si>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</si>
  <si>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</si>
  <si>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</si>
  <si>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</si>
  <si>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</si>
  <si>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</si>
  <si>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</si>
  <si>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</si>
  <si>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</si>
  <si>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</si>
  <si>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</si>
  <si>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</si>
  <si>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</si>
  <si>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</si>
  <si>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</si>
  <si>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</si>
  <si>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</si>
  <si>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</si>
  <si>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</si>
  <si>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</si>
  <si>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</si>
  <si>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</si>
  <si>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</si>
  <si>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</si>
  <si>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</si>
  <si>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</si>
  <si>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</si>
  <si>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</si>
  <si>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</si>
  <si>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</si>
  <si>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</si>
  <si>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</si>
  <si>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</si>
  <si>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</si>
  <si>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</si>
  <si>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</si>
  <si>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</si>
  <si>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</si>
  <si>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</si>
  <si>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</si>
  <si>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</si>
  <si>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</si>
  <si>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</si>
  <si>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</si>
  <si>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</si>
  <si>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</si>
  <si>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</si>
  <si>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</si>
  <si>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</si>
  <si>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</si>
  <si>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</si>
  <si>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</si>
  <si>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</si>
  <si>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</si>
  <si>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</si>
  <si>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</si>
  <si>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</si>
  <si>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</si>
  <si>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</si>
  <si>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</si>
  <si>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</si>
  <si>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</si>
  <si>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</si>
  <si>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</si>
  <si>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</si>
  <si>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</si>
  <si>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</si>
  <si>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</si>
  <si>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</si>
  <si>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</si>
  <si>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</si>
  <si>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</si>
  <si>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</si>
  <si>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</si>
  <si>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</si>
  <si>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</si>
  <si>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</si>
  <si>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</si>
  <si>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</si>
  <si>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</si>
  <si>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</si>
  <si>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</si>
  <si>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</si>
  <si>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</si>
  <si>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</si>
  <si>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</si>
  <si>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</si>
  <si>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</si>
  <si>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</si>
  <si>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</si>
  <si>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</si>
  <si>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</si>
  <si>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</si>
  <si>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</si>
  <si>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</si>
  <si>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</si>
  <si>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</si>
  <si>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</si>
  <si>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</si>
  <si>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</si>
  <si>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</si>
  <si>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</si>
  <si>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</si>
  <si>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</si>
  <si>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</si>
  <si>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</si>
  <si>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</si>
  <si>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</si>
  <si>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</si>
  <si>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</si>
  <si>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</si>
  <si>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</si>
  <si>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</si>
  <si>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</si>
  <si>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</si>
  <si>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</si>
  <si>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</si>
  <si>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</si>
  <si>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</si>
  <si>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</si>
  <si>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</si>
  <si>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</si>
  <si>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</si>
  <si>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</si>
  <si>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</si>
  <si>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</si>
  <si>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</si>
  <si>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</si>
  <si>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</si>
  <si>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</si>
  <si>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</si>
  <si>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</si>
  <si>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</si>
  <si>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</si>
  <si>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</si>
  <si>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</si>
  <si>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</si>
  <si>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</si>
  <si>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</si>
  <si>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</si>
  <si>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</si>
  <si>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</si>
  <si>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</si>
  <si>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</si>
  <si>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</si>
  <si>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</si>
  <si>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</si>
  <si>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</si>
  <si>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</si>
  <si>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</si>
  <si>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</si>
  <si>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</si>
  <si>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</si>
  <si>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</si>
  <si>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</si>
  <si>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</si>
  <si>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</si>
  <si>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</si>
  <si>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</si>
  <si>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</si>
  <si>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</si>
  <si>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</si>
  <si>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</si>
  <si>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</si>
  <si>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</si>
  <si>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</si>
  <si>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</si>
  <si>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</si>
  <si>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</si>
  <si>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</si>
  <si>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</si>
  <si>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</si>
  <si>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</si>
  <si>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</si>
  <si>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</si>
  <si>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</si>
  <si>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</si>
  <si>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</si>
  <si>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</si>
  <si>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</si>
  <si>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</si>
  <si>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</si>
  <si>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</si>
  <si>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</si>
  <si>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</si>
  <si>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</si>
  <si>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</si>
  <si>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</si>
  <si>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</si>
  <si>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</si>
  <si>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</si>
  <si>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</si>
  <si>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</si>
  <si>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</si>
  <si>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</si>
  <si>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</si>
  <si>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</si>
  <si>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</si>
  <si>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</si>
  <si>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</si>
  <si>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</si>
  <si>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</si>
  <si>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</si>
  <si>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</si>
  <si>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</si>
  <si>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</si>
  <si>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</si>
  <si>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</si>
  <si>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</si>
  <si>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</si>
  <si>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</si>
  <si>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</si>
  <si>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</si>
  <si>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</si>
  <si>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</si>
  <si>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</si>
  <si>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</si>
  <si>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</si>
  <si>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</si>
  <si>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</si>
  <si>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</si>
  <si>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</si>
  <si>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</si>
  <si>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</si>
  <si>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</si>
  <si>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</si>
  <si>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</si>
  <si>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</si>
  <si>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</si>
  <si>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</si>
  <si>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</si>
  <si>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</si>
  <si>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</si>
  <si>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</si>
  <si>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</si>
  <si>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</si>
  <si>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</si>
  <si>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</si>
  <si>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</si>
  <si>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</si>
  <si>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</si>
  <si>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</si>
  <si>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</si>
  <si>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</si>
  <si>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</si>
  <si>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</si>
  <si>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</si>
  <si>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</si>
  <si>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</si>
  <si>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</si>
  <si>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</si>
  <si>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</si>
  <si>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</si>
  <si>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</si>
  <si>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</si>
  <si>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</si>
  <si>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</si>
  <si>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</si>
  <si>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</si>
  <si>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</si>
  <si>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</si>
  <si>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</si>
  <si>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</si>
  <si>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</si>
  <si>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</si>
  <si>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</si>
  <si>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</si>
  <si>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</si>
  <si>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</si>
  <si>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</si>
  <si>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</si>
  <si>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</si>
  <si>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</si>
  <si>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</si>
  <si>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</si>
  <si>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</si>
  <si>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</si>
  <si>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</si>
  <si>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</si>
  <si>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</si>
  <si>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</si>
  <si>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</si>
  <si>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</si>
  <si>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</si>
  <si>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</si>
  <si>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</si>
  <si>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</si>
  <si>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</si>
  <si>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</si>
  <si>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</si>
  <si>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</si>
  <si>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</si>
  <si>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</si>
  <si>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</si>
  <si>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</si>
  <si>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</si>
  <si>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</si>
  <si>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</si>
  <si>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</si>
  <si>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</si>
  <si>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</si>
  <si>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</si>
  <si>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</si>
  <si>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</si>
  <si>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</si>
  <si>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</si>
  <si>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</si>
  <si>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</si>
  <si>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</si>
  <si>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</si>
  <si>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</si>
  <si>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</si>
  <si>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</si>
  <si>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</si>
  <si>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</si>
  <si>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</si>
  <si>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</si>
  <si>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</si>
  <si>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</si>
  <si>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</si>
  <si>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</si>
  <si>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</si>
  <si>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</si>
  <si>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</si>
  <si>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</si>
  <si>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</si>
  <si>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</si>
  <si>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</si>
  <si>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</si>
  <si>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</si>
  <si>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</si>
  <si>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</si>
  <si>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</si>
  <si>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</si>
  <si>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</si>
  <si>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</si>
  <si>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</si>
  <si>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</si>
  <si>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</si>
  <si>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</si>
  <si>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</si>
  <si>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</si>
  <si>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</si>
  <si>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</si>
  <si>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</si>
  <si>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</si>
  <si>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</si>
  <si>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</si>
  <si>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</si>
  <si>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</si>
  <si>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</si>
  <si>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</si>
  <si>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</si>
  <si>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</si>
  <si>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</si>
  <si>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</si>
  <si>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</si>
  <si>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</si>
  <si>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</si>
  <si>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</si>
  <si>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</si>
  <si>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</si>
  <si>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</si>
  <si>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</si>
  <si>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</si>
  <si>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</si>
  <si>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</si>
  <si>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</si>
  <si>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</si>
  <si>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</si>
  <si>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</si>
  <si>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</si>
  <si>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</si>
  <si>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</si>
  <si>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</si>
  <si>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</si>
  <si>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</si>
  <si>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</si>
  <si>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</si>
  <si>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</si>
  <si>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</si>
  <si>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</si>
  <si>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</si>
  <si>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</si>
  <si>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</si>
  <si>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</si>
  <si>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</si>
  <si>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</si>
  <si>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</si>
  <si>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</si>
  <si>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</si>
  <si>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</si>
  <si>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</si>
  <si>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</si>
  <si>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</si>
  <si>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</si>
  <si>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</si>
  <si>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</si>
  <si>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</si>
  <si>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</si>
  <si>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</si>
  <si>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</si>
  <si>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</si>
  <si>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</si>
  <si>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</si>
  <si>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</si>
  <si>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</si>
  <si>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</si>
  <si>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</si>
  <si>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</si>
  <si>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</si>
  <si>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</si>
  <si>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</si>
  <si>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</si>
  <si>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</si>
  <si>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</si>
  <si>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</si>
  <si>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</si>
  <si>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</si>
  <si>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</si>
  <si>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</si>
  <si>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</si>
  <si>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</si>
  <si>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</si>
  <si>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</si>
  <si>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</si>
  <si>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</si>
  <si>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</si>
  <si>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</si>
  <si>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</si>
  <si>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</si>
  <si>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</si>
  <si>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</si>
  <si>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</si>
  <si>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</si>
  <si>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</si>
  <si>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</si>
  <si>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</si>
  <si>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</si>
  <si>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</si>
  <si>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</si>
  <si>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</si>
  <si>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</si>
  <si>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</si>
  <si>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</si>
  <si>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</si>
  <si>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</si>
  <si>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</si>
  <si>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</si>
  <si>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</si>
  <si>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</si>
  <si>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</si>
  <si>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</si>
  <si>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</si>
  <si>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</si>
  <si>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</si>
  <si>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</si>
  <si>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</si>
  <si>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</si>
  <si>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</si>
  <si>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</si>
  <si>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</si>
  <si>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</si>
  <si>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</si>
  <si>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</si>
  <si>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</si>
  <si>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</si>
  <si>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</si>
  <si>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</si>
  <si>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</si>
  <si>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</si>
  <si>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</si>
  <si>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</si>
  <si>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</si>
  <si>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</si>
  <si>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</si>
  <si>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</si>
  <si>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</si>
  <si>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</si>
  <si>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</si>
  <si>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</si>
  <si>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</si>
  <si>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</si>
  <si>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</si>
  <si>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</si>
  <si>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</si>
  <si>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</si>
  <si>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</si>
  <si>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</si>
  <si>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</si>
  <si>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</si>
  <si>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</si>
  <si>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</si>
  <si>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</si>
  <si>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</si>
  <si>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</si>
  <si>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</si>
  <si>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</si>
  <si>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</si>
  <si>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</si>
  <si>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</si>
  <si>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</si>
  <si>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</si>
  <si>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</si>
  <si>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</si>
  <si>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</si>
  <si>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</si>
  <si>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</si>
  <si>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</si>
  <si>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</si>
  <si>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</si>
  <si>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</si>
  <si>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</si>
  <si>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</si>
  <si>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</si>
  <si>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</si>
  <si>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</si>
  <si>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</si>
  <si>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</si>
  <si>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</si>
  <si>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</si>
  <si>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</si>
  <si>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</si>
  <si>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</si>
  <si>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</si>
  <si>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</si>
  <si>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</si>
  <si>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</si>
  <si>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</si>
  <si>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</si>
  <si>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</si>
  <si>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</si>
  <si>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</si>
  <si>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</si>
  <si>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</si>
  <si>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</si>
  <si>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</si>
  <si>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</si>
  <si>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</si>
  <si>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</si>
  <si>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</si>
  <si>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</si>
  <si>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</si>
  <si>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</si>
  <si>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</si>
  <si>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</si>
  <si>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</si>
  <si>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</si>
  <si>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</si>
  <si>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</si>
  <si>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</si>
  <si>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</si>
  <si>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</si>
  <si>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</si>
  <si>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</si>
  <si>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</si>
  <si>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</si>
  <si>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</si>
  <si>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</si>
  <si>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</si>
  <si>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</si>
  <si>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</si>
  <si>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</si>
  <si>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</si>
  <si>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</si>
  <si>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</si>
  <si>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</si>
  <si>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</si>
  <si>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</si>
  <si>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</si>
  <si>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</si>
  <si>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</si>
  <si>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</si>
  <si>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</si>
  <si>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</si>
  <si>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</si>
  <si>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</si>
  <si>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</si>
  <si>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</si>
  <si>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</si>
  <si>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</si>
  <si>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</si>
  <si>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</si>
  <si>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</si>
  <si>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</si>
  <si>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</si>
  <si>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</si>
  <si>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</si>
  <si>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</si>
  <si>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</si>
  <si>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</si>
  <si>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</si>
  <si>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</si>
  <si>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</si>
  <si>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</si>
  <si>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</si>
  <si>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</si>
  <si>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</si>
  <si>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</si>
  <si>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</si>
  <si>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</si>
  <si>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</si>
  <si>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</si>
  <si>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</si>
  <si>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</si>
  <si>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</si>
  <si>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</si>
  <si>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</si>
  <si>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</si>
  <si>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</si>
  <si>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</si>
  <si>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</si>
  <si>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</si>
  <si>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</si>
  <si>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</si>
  <si>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</si>
  <si>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</si>
  <si>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</si>
  <si>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</si>
  <si>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</si>
  <si>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</si>
  <si>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</si>
  <si>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</si>
  <si>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</si>
  <si>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</si>
  <si>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</si>
  <si>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</si>
  <si>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</si>
  <si>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</si>
  <si>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</si>
  <si>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</si>
  <si>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</si>
  <si>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</si>
  <si>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</si>
  <si>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</si>
  <si>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</si>
  <si>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</si>
  <si>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</si>
  <si>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</si>
  <si>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</si>
  <si>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</si>
  <si>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</si>
  <si>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</si>
  <si>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</si>
  <si>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</si>
  <si>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</si>
  <si>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</si>
  <si>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</si>
  <si>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</si>
  <si>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</si>
  <si>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</si>
  <si>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</si>
  <si>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</si>
  <si>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</si>
  <si>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</si>
  <si>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</si>
  <si>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</si>
  <si>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</si>
  <si>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</si>
  <si>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</si>
  <si>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</si>
  <si>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</si>
  <si>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</si>
  <si>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</si>
  <si>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</si>
  <si>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</si>
  <si>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</si>
  <si>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</si>
  <si>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</si>
  <si>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</si>
  <si>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</si>
  <si>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</si>
  <si>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</si>
  <si>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</si>
  <si>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</si>
  <si>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</si>
  <si>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</si>
  <si>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</si>
  <si>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</si>
  <si>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</si>
  <si>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</si>
  <si>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</si>
  <si>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</si>
  <si>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</si>
  <si>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</si>
  <si>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</si>
  <si>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</si>
  <si>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</si>
  <si>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</si>
  <si>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</si>
  <si>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</si>
  <si>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</si>
  <si>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</si>
  <si>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</si>
  <si>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</si>
  <si>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</si>
  <si>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</si>
  <si>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</si>
  <si>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</si>
  <si>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</si>
  <si>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</si>
  <si>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</si>
  <si>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</si>
  <si>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</si>
  <si>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</si>
  <si>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</si>
  <si>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</si>
  <si>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</si>
  <si>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</si>
  <si>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</si>
  <si>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</si>
  <si>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</si>
  <si>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</si>
  <si>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</si>
  <si>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</si>
  <si>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</si>
  <si>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</si>
  <si>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</si>
  <si>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</si>
  <si>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</si>
  <si>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</si>
  <si>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</si>
  <si>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</si>
  <si>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</si>
  <si>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</si>
  <si>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</si>
  <si>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</si>
  <si>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</si>
  <si>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</si>
  <si>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</si>
  <si>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</si>
  <si>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</si>
  <si>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</si>
  <si>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</si>
  <si>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</si>
  <si>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</si>
  <si>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</si>
  <si>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</si>
  <si>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</si>
  <si>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</si>
  <si>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</si>
  <si>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</si>
  <si>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</si>
  <si>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</si>
  <si>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</si>
  <si>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</si>
  <si>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</si>
  <si>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</si>
  <si>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</si>
  <si>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</si>
  <si>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</si>
  <si>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</si>
  <si>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</si>
  <si>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</si>
  <si>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</si>
  <si>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</si>
  <si>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</si>
  <si>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</si>
  <si>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</si>
  <si>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</si>
  <si>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</si>
  <si>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</si>
  <si>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</si>
  <si>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</si>
  <si>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</si>
  <si>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</si>
  <si>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</si>
  <si>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</si>
  <si>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</si>
  <si>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</si>
  <si>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</si>
  <si>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</si>
  <si>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</si>
  <si>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</si>
  <si>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</si>
  <si>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</si>
  <si>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</si>
  <si>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</si>
  <si>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</si>
  <si>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</si>
  <si>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</si>
  <si>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</si>
  <si>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</si>
  <si>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</si>
  <si>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</si>
  <si>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</si>
  <si>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</si>
  <si>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</si>
  <si>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</si>
  <si>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</si>
  <si>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</si>
  <si>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</si>
  <si>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</si>
  <si>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</si>
  <si>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</si>
  <si>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</si>
  <si>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</si>
  <si>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</si>
  <si>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</si>
  <si>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</si>
  <si>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</si>
  <si>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</si>
  <si>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</si>
  <si>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</si>
  <si>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</si>
  <si>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</si>
  <si>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</si>
  <si>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</si>
  <si>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</si>
  <si>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</si>
  <si>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</si>
  <si>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</si>
  <si>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</si>
  <si>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</si>
  <si>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</si>
  <si>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</si>
  <si>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</si>
  <si>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</si>
  <si>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</si>
  <si>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</si>
  <si>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</si>
  <si>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</si>
  <si>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</si>
  <si>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</si>
  <si>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</si>
  <si>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</si>
  <si>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</si>
  <si>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</si>
  <si>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</si>
  <si>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</si>
  <si>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</si>
  <si>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</si>
  <si>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</si>
  <si>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</si>
  <si>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</si>
  <si>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</si>
  <si>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</si>
  <si>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</si>
  <si>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</si>
  <si>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</si>
  <si>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</si>
  <si>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</si>
  <si>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</si>
  <si>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</si>
  <si>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</si>
  <si>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</si>
  <si>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</si>
  <si>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</si>
  <si>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</si>
  <si>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</si>
  <si>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</si>
  <si>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</si>
  <si>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</si>
  <si>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</si>
  <si>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</si>
  <si>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</si>
  <si>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</si>
  <si>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</si>
  <si>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</si>
  <si>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</si>
  <si>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</si>
  <si>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</si>
  <si>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</si>
  <si>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</si>
  <si>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</si>
  <si>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</si>
  <si>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</si>
  <si>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</si>
  <si>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</si>
  <si>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</si>
  <si>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</si>
  <si>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</si>
  <si>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</si>
  <si>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</si>
  <si>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</si>
  <si>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</si>
  <si>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</si>
  <si>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</si>
  <si>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</si>
  <si>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</si>
  <si>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</si>
  <si>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</si>
  <si>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</si>
  <si>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</si>
  <si>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</si>
  <si>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</si>
  <si>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</si>
  <si>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</si>
  <si>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</si>
  <si>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</si>
  <si>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</si>
  <si>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</si>
  <si>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</si>
  <si>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</si>
  <si>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</si>
  <si>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</si>
  <si>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</si>
  <si>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</si>
  <si>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</si>
  <si>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</si>
  <si>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</si>
  <si>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</si>
  <si>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</si>
  <si>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</si>
  <si>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</si>
  <si>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</si>
  <si>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</si>
  <si>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</si>
  <si>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</si>
  <si>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</si>
  <si>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</si>
  <si>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</si>
  <si>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</si>
  <si>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</si>
  <si>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</si>
  <si>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</si>
  <si>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</si>
  <si>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</si>
  <si>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</si>
  <si>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</si>
  <si>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</si>
  <si>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</si>
  <si>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</si>
  <si>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</si>
  <si>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</si>
  <si>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</si>
  <si>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</si>
  <si>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</si>
  <si>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</si>
  <si>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</si>
  <si>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</si>
  <si>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</si>
  <si>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</si>
  <si>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</si>
  <si>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</si>
  <si>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</si>
  <si>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</si>
  <si>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</si>
  <si>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</si>
  <si>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</si>
  <si>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</si>
  <si>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</si>
  <si>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</si>
  <si>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</si>
  <si>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</si>
  <si>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</si>
  <si>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</si>
  <si>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</si>
  <si>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</si>
  <si>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</si>
  <si>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</si>
  <si>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</si>
  <si>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</si>
  <si>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</si>
  <si>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</si>
  <si>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</si>
  <si>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</si>
  <si>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</si>
  <si>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</si>
  <si>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</si>
  <si>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</si>
  <si>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</si>
  <si>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</si>
  <si>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</si>
  <si>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</si>
  <si>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</si>
  <si>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</si>
  <si>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</si>
  <si>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</si>
  <si>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</si>
  <si>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</si>
  <si>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</si>
  <si>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</si>
  <si>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</si>
  <si>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</si>
  <si>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</si>
  <si>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</si>
  <si>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</si>
  <si>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</si>
  <si>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</si>
  <si>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</si>
  <si>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</si>
  <si>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</si>
  <si>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</si>
  <si>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</si>
  <si>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</si>
  <si>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</si>
  <si>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</si>
  <si>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</si>
  <si>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</si>
  <si>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</si>
  <si>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</si>
  <si>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</si>
  <si>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</si>
  <si>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</si>
  <si>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</si>
  <si>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</si>
  <si>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</si>
  <si>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</si>
  <si>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</si>
  <si>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</si>
  <si>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</si>
  <si>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</si>
  <si>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</si>
  <si>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</si>
  <si>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</si>
  <si>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</si>
  <si>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</si>
  <si>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</si>
  <si>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</si>
  <si>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</si>
  <si>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</si>
  <si>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</si>
  <si>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</si>
  <si>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</si>
  <si>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</si>
  <si>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</si>
  <si>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</si>
  <si>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</si>
  <si>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</si>
  <si>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</si>
  <si>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</si>
  <si>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</si>
  <si>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</si>
  <si>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</si>
  <si>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</si>
  <si>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</si>
  <si>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</si>
  <si>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</si>
  <si>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</si>
  <si>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</si>
  <si>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</si>
  <si>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</si>
  <si>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</si>
  <si>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</si>
  <si>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</si>
  <si>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</si>
  <si>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</si>
  <si>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</si>
  <si>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</si>
  <si>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</si>
  <si>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</si>
  <si>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</si>
  <si>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</si>
  <si>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</si>
  <si>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</si>
  <si>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</si>
  <si>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</si>
  <si>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</si>
  <si>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</si>
  <si>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</si>
  <si>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</si>
  <si>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</si>
  <si>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</si>
  <si>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</si>
  <si>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</si>
  <si>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</si>
  <si>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</si>
  <si>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</si>
  <si>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</si>
  <si>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</si>
  <si>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</si>
  <si>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</si>
  <si>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</si>
  <si>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</si>
  <si>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</si>
  <si>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</si>
  <si>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</si>
  <si>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</si>
  <si>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</si>
  <si>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</si>
  <si>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</si>
  <si>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</si>
  <si>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</si>
  <si>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</si>
  <si>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</si>
  <si>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</si>
  <si>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</si>
  <si>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</si>
  <si>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</si>
  <si>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</si>
  <si>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</si>
  <si>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</si>
  <si>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</si>
  <si>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</si>
  <si>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</si>
  <si>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</si>
  <si>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</si>
  <si>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</si>
  <si>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</si>
  <si>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</si>
  <si>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</si>
  <si>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</si>
  <si>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</si>
  <si>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</si>
  <si>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</si>
  <si>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</si>
  <si>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</si>
  <si>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</si>
  <si>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</si>
  <si>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</si>
  <si>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</si>
  <si>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</si>
  <si>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</si>
  <si>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</si>
  <si>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</si>
  <si>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</si>
  <si>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</si>
  <si>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</si>
  <si>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</si>
  <si>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</si>
  <si>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</si>
  <si>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</si>
  <si>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</si>
  <si>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</si>
  <si>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</si>
  <si>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</si>
  <si>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</si>
  <si>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</si>
  <si>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</si>
  <si>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</si>
  <si>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</si>
  <si>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</si>
  <si>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</si>
  <si>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</si>
  <si>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</si>
  <si>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</si>
  <si>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</si>
  <si>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</si>
  <si>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</si>
  <si>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</si>
  <si>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</si>
  <si>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</si>
  <si>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</si>
  <si>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</si>
  <si>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</si>
  <si>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</si>
  <si>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</si>
  <si>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</si>
  <si>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</si>
  <si>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</si>
  <si>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</si>
  <si>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</si>
  <si>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</si>
  <si>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</si>
  <si>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</si>
  <si>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</si>
  <si>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</si>
  <si>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</si>
  <si>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</si>
  <si>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</si>
  <si>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</si>
  <si>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</si>
  <si>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</si>
  <si>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</si>
  <si>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</si>
  <si>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</si>
  <si>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</si>
  <si>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</si>
  <si>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</si>
  <si>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</si>
  <si>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</si>
  <si>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</si>
  <si>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</si>
  <si>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</si>
  <si>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</si>
  <si>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</si>
  <si>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</si>
  <si>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</si>
  <si>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</si>
  <si>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</si>
  <si>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</si>
  <si>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</si>
  <si>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</si>
  <si>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</si>
  <si>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</si>
  <si>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</si>
  <si>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</si>
  <si>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</si>
  <si>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</si>
  <si>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</si>
  <si>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</si>
  <si>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</si>
  <si>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</si>
  <si>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</si>
  <si>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</si>
  <si>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</si>
  <si>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</si>
  <si>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</si>
  <si>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</si>
  <si>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</si>
  <si>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</si>
  <si>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</si>
  <si>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</si>
  <si>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</si>
  <si>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</si>
  <si>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</si>
  <si>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</si>
  <si>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</si>
  <si>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</si>
  <si>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</si>
  <si>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</si>
  <si>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</si>
  <si>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</si>
  <si>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</si>
  <si>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</si>
  <si>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</si>
  <si>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</si>
  <si>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</si>
  <si>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</si>
  <si>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</si>
  <si>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</si>
  <si>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</si>
  <si>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</si>
  <si>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</si>
  <si>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</si>
  <si>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</si>
  <si>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</si>
  <si>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</si>
  <si>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</si>
  <si>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</si>
  <si>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</si>
  <si>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</si>
  <si>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</si>
  <si>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</si>
  <si>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</si>
  <si>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</si>
  <si>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</si>
  <si>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</si>
  <si>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</si>
  <si>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</si>
  <si>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</si>
  <si>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</si>
  <si>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</si>
  <si>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</si>
  <si>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</si>
  <si>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</si>
  <si>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</si>
  <si>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</si>
  <si>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</si>
  <si>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</si>
  <si>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</si>
  <si>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</si>
  <si>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</si>
  <si>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</si>
  <si>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</si>
  <si>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</si>
  <si>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</si>
  <si>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</si>
  <si>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</si>
  <si>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</si>
  <si>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</si>
  <si>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</si>
  <si>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</si>
  <si>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</si>
  <si>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</si>
  <si>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</si>
  <si>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</si>
  <si>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</si>
  <si>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</si>
  <si>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</si>
  <si>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</si>
  <si>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</si>
  <si>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</si>
  <si>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</si>
  <si>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</si>
  <si>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</si>
  <si>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</si>
  <si>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</si>
  <si>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</si>
  <si>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</si>
  <si>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</si>
  <si>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</si>
  <si>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</si>
  <si>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</si>
  <si>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</si>
  <si>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</si>
  <si>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</si>
  <si>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</si>
  <si>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</si>
  <si>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</si>
  <si>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</si>
  <si>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</si>
  <si>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</si>
  <si>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</si>
  <si>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</si>
  <si>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</si>
  <si>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</si>
  <si>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</si>
  <si>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</si>
  <si>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</si>
  <si>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</si>
  <si>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</si>
  <si>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</si>
  <si>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</si>
  <si>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</si>
  <si>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</si>
  <si>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</si>
  <si>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</si>
  <si>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</si>
  <si>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</si>
  <si>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</si>
  <si>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</si>
  <si>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</si>
  <si>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</si>
  <si>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</si>
  <si>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</si>
  <si>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</si>
  <si>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</si>
  <si>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</si>
  <si>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</si>
  <si>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</si>
  <si>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</si>
  <si>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</si>
  <si>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</si>
  <si>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</si>
  <si>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</si>
  <si>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</si>
  <si>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</si>
  <si>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</si>
  <si>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</si>
  <si>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</si>
  <si>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</si>
  <si>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</si>
  <si>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</si>
  <si>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</si>
  <si>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</si>
  <si>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</si>
  <si>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</si>
  <si>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</si>
  <si>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</si>
  <si>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</si>
  <si>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</si>
  <si>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</si>
  <si>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</si>
  <si>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</si>
  <si>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</si>
  <si>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</si>
  <si>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</si>
  <si>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</si>
  <si>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</si>
  <si>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</si>
  <si>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</si>
  <si>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</si>
  <si>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</si>
  <si>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</si>
  <si>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</si>
  <si>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</si>
  <si>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</si>
  <si>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</si>
  <si>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</si>
  <si>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</si>
  <si>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</si>
  <si>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</si>
  <si>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</si>
  <si>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</si>
  <si>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</si>
  <si>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</si>
  <si>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</si>
  <si>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</si>
  <si>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</si>
  <si>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</si>
  <si>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</si>
  <si>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</si>
  <si>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</si>
  <si>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</si>
  <si>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</si>
  <si>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</si>
  <si>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</si>
  <si>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</si>
  <si>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</si>
  <si>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</si>
  <si>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</si>
  <si>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</si>
  <si>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</si>
  <si>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</si>
  <si>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</si>
  <si>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</si>
  <si>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</si>
  <si>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</si>
  <si>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</si>
  <si>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</si>
  <si>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</si>
  <si>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</si>
  <si>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</si>
  <si>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</si>
  <si>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</si>
  <si>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</si>
  <si>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</si>
  <si>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</si>
  <si>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</si>
  <si>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</si>
  <si>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</si>
  <si>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</si>
  <si>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</si>
  <si>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</si>
  <si>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</si>
  <si>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</si>
  <si>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</si>
  <si>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</si>
  <si>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</si>
  <si>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</si>
  <si>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</si>
  <si>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</si>
  <si>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</si>
  <si>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</si>
  <si>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</si>
  <si>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</si>
  <si>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</si>
  <si>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</si>
  <si>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</si>
  <si>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</si>
  <si>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</si>
  <si>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</si>
  <si>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</si>
  <si>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</si>
  <si>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</si>
  <si>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</si>
  <si>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</si>
  <si>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</si>
  <si>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</si>
  <si>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</si>
  <si>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</si>
  <si>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</si>
  <si>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</si>
  <si>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</si>
  <si>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</si>
  <si>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</si>
  <si>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</si>
  <si>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</si>
  <si>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</si>
  <si>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</si>
  <si>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</si>
  <si>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</si>
  <si>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</si>
  <si>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</si>
  <si>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</si>
  <si>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</si>
  <si>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</si>
  <si>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</si>
  <si>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</si>
  <si>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</si>
  <si>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</si>
  <si>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</si>
  <si>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</si>
  <si>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</si>
  <si>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</si>
  <si>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</si>
  <si>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</si>
  <si>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</si>
  <si>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</si>
  <si>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</si>
  <si>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</si>
  <si>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</si>
  <si>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</si>
  <si>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</si>
  <si>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</si>
  <si>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</si>
  <si>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</si>
  <si>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</si>
  <si>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</si>
  <si>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</si>
  <si>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</si>
  <si>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</si>
  <si>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</si>
  <si>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</si>
  <si>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</si>
  <si>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</si>
  <si>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</si>
  <si>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</si>
  <si>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</si>
  <si>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</si>
  <si>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</si>
  <si>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</si>
  <si>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</si>
  <si>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</si>
  <si>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</si>
  <si>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</si>
  <si>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</si>
  <si>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</si>
  <si>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</si>
  <si>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</si>
  <si>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</si>
  <si>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</si>
  <si>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</si>
  <si>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</si>
  <si>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</si>
  <si>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</si>
  <si>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</si>
  <si>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</si>
  <si>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</si>
  <si>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</si>
  <si>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</si>
  <si>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</si>
  <si>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</si>
  <si>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</si>
  <si>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</si>
  <si>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</si>
  <si>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</si>
  <si>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</si>
  <si>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</si>
  <si>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</si>
  <si>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</si>
  <si>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</si>
  <si>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</si>
  <si>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</si>
  <si>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</si>
  <si>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</si>
  <si>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</si>
  <si>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</si>
  <si>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</si>
  <si>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</si>
  <si>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</si>
  <si>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</si>
  <si>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</si>
  <si>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</si>
  <si>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</si>
  <si>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</si>
  <si>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</si>
  <si>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</si>
  <si>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</si>
  <si>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</si>
  <si>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</si>
  <si>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</si>
  <si>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</si>
  <si>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</si>
  <si>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</si>
  <si>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</si>
  <si>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</si>
  <si>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</si>
  <si>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</si>
  <si>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</si>
  <si>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</si>
  <si>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</si>
  <si>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</si>
  <si>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</si>
  <si>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</si>
  <si>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</si>
  <si>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</si>
  <si>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</si>
  <si>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</si>
  <si>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</si>
  <si>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</si>
  <si>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</si>
  <si>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</si>
  <si>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</si>
  <si>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</si>
  <si>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</si>
  <si>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</si>
  <si>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</si>
  <si>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</si>
  <si>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</si>
  <si>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</si>
  <si>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</si>
  <si>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</si>
  <si>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</si>
  <si>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</si>
  <si>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</si>
  <si>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</si>
  <si>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</si>
  <si>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</si>
  <si>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</si>
  <si>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</si>
  <si>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</si>
  <si>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</si>
  <si>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</si>
  <si>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</si>
  <si>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</si>
  <si>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</si>
  <si>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</si>
  <si>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</si>
  <si>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</si>
  <si>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</si>
  <si>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</si>
  <si>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</si>
  <si>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</si>
  <si>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</si>
  <si>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</si>
  <si>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</si>
  <si>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</si>
  <si>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</si>
  <si>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</si>
  <si>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</si>
  <si>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</si>
  <si>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</si>
  <si>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</si>
  <si>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</si>
  <si>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</si>
  <si>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</si>
  <si>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</si>
  <si>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</si>
  <si>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</si>
  <si>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</si>
  <si>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</si>
  <si>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</si>
  <si>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</si>
  <si>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</si>
  <si>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</si>
  <si>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</si>
  <si>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</si>
  <si>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</si>
  <si>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</si>
  <si>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</si>
  <si>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</si>
  <si>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</si>
  <si>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</si>
  <si>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</si>
  <si>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</si>
  <si>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</si>
  <si>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</si>
  <si>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</si>
  <si>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</si>
  <si>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</si>
  <si>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</si>
  <si>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</si>
  <si>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</si>
  <si>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</si>
  <si>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</si>
  <si>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</si>
  <si>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</si>
  <si>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</si>
  <si>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</si>
  <si>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</si>
  <si>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</si>
  <si>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</si>
  <si>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</si>
  <si>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</si>
  <si>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</si>
  <si>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</si>
  <si>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</si>
  <si>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</si>
  <si>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</si>
  <si>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</si>
  <si>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</si>
  <si>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</si>
  <si>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</si>
  <si>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</si>
  <si>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</si>
  <si>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</si>
  <si>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</si>
  <si>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</si>
  <si>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</si>
  <si>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</si>
  <si>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</si>
  <si>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</si>
  <si>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</si>
  <si>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</si>
  <si>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</si>
  <si>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</si>
  <si>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</si>
  <si>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</si>
  <si>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</si>
  <si>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</si>
  <si>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</si>
  <si>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</si>
  <si>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</si>
  <si>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</si>
  <si>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</si>
  <si>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</si>
  <si>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</si>
  <si>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</si>
  <si>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</si>
  <si>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</si>
  <si>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</si>
  <si>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</si>
  <si>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</si>
  <si>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</si>
  <si>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</si>
  <si>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</si>
  <si>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</si>
  <si>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</si>
  <si>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</si>
  <si>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</si>
  <si>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</si>
  <si>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</si>
  <si>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</si>
  <si>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</si>
  <si>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</si>
  <si>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</si>
  <si>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</si>
  <si>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</si>
  <si>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</si>
  <si>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</si>
  <si>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</si>
  <si>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</si>
  <si>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</si>
  <si>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</si>
  <si>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</si>
  <si>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</si>
  <si>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</si>
  <si>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</si>
  <si>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</si>
  <si>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</si>
  <si>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</si>
  <si>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</si>
  <si>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</si>
  <si>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</si>
  <si>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</si>
  <si>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</si>
  <si>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</si>
  <si>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</si>
  <si>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</si>
  <si>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</si>
  <si>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</si>
  <si>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</si>
  <si>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</si>
  <si>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</si>
  <si>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</si>
  <si>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</si>
  <si>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</si>
  <si>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</si>
  <si>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</si>
  <si>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</si>
  <si>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</si>
  <si>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</si>
  <si>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</si>
  <si>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</si>
  <si>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</si>
  <si>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</si>
  <si>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</si>
  <si>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</si>
  <si>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</si>
  <si>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</si>
  <si>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</si>
  <si>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</si>
  <si>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</si>
  <si>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</si>
  <si>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</si>
  <si>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</si>
  <si>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</si>
  <si>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</si>
  <si>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</si>
  <si>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</si>
  <si>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</si>
  <si>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</si>
  <si>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</si>
  <si>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</si>
  <si>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</si>
  <si>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</si>
  <si>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</si>
  <si>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</si>
  <si>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</si>
  <si>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</si>
  <si>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</si>
  <si>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</si>
  <si>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</si>
  <si>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</si>
  <si>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</si>
  <si>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</si>
  <si>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</si>
  <si>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</si>
  <si>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</si>
  <si>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</si>
  <si>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</si>
  <si>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</si>
  <si>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</si>
  <si>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</si>
  <si>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</si>
  <si>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</si>
  <si>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</si>
  <si>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</si>
  <si>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</si>
  <si>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</si>
  <si>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</si>
  <si>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</si>
  <si>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</si>
  <si>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</si>
  <si>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</si>
  <si>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</si>
  <si>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</si>
  <si>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</si>
  <si>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</si>
  <si>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</si>
  <si>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</si>
  <si>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</si>
  <si>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</si>
  <si>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</si>
  <si>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</si>
  <si>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</si>
  <si>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</si>
  <si>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</si>
  <si>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</si>
  <si>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</si>
  <si>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</si>
  <si>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</si>
  <si>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</si>
  <si>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</si>
  <si>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</si>
  <si>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</si>
  <si>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</si>
  <si>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</si>
  <si>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</si>
  <si>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</si>
  <si>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</si>
  <si>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</si>
  <si>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</si>
  <si>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</si>
  <si>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</si>
  <si>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</si>
  <si>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</si>
  <si>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</si>
  <si>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</si>
  <si>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</si>
  <si>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</si>
  <si>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</si>
  <si>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</si>
  <si>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</si>
  <si>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</si>
  <si>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</si>
  <si>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</si>
  <si>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</si>
  <si>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</si>
  <si>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</si>
  <si>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</si>
  <si>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</si>
  <si>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</si>
  <si>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</si>
  <si>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</si>
  <si>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</si>
  <si>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</si>
  <si>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</si>
  <si>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</si>
  <si>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</si>
  <si>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</si>
  <si>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</si>
  <si>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</si>
  <si>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</si>
  <si>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</si>
  <si>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</si>
  <si>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</si>
  <si>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</si>
  <si>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</si>
  <si>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</si>
  <si>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</si>
  <si>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</si>
  <si>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</si>
  <si>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</si>
  <si>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</si>
  <si>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</si>
  <si>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</si>
  <si>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</si>
  <si>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</si>
  <si>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</si>
  <si>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</si>
  <si>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</si>
  <si>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</si>
  <si>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</si>
  <si>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</si>
  <si>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</si>
  <si>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</si>
  <si>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</si>
  <si>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</si>
  <si>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</si>
  <si>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</si>
  <si>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</si>
  <si>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</si>
  <si>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</si>
  <si>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</si>
  <si>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</si>
  <si>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</si>
  <si>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</si>
  <si>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</si>
  <si>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</si>
  <si>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</si>
  <si>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</si>
  <si>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</si>
  <si>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</si>
  <si>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</si>
  <si>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</si>
  <si>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</si>
  <si>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</si>
  <si>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</si>
  <si>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</si>
  <si>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</si>
  <si>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</si>
  <si>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</si>
  <si>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</si>
  <si>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</si>
  <si>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</si>
  <si>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</si>
  <si>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</si>
  <si>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</si>
  <si>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</si>
  <si>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</si>
  <si>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</si>
  <si>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</si>
  <si>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</si>
  <si>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</si>
  <si>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</si>
  <si>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</si>
  <si>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</si>
  <si>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</si>
  <si>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</si>
  <si>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</si>
  <si>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</si>
  <si>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</si>
  <si>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</si>
  <si>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</si>
  <si>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</si>
  <si>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</si>
  <si>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</si>
  <si>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</si>
  <si>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</si>
  <si>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</si>
  <si>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</si>
  <si>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</si>
  <si>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</si>
  <si>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</si>
  <si>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</si>
  <si>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</si>
  <si>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</si>
  <si>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</si>
  <si>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</si>
  <si>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</si>
  <si>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</si>
  <si>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</si>
  <si>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</si>
  <si>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</si>
  <si>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</si>
  <si>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</si>
  <si>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</si>
  <si>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</si>
  <si>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</si>
  <si>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</si>
  <si>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</si>
  <si>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</si>
  <si>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</si>
  <si>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</si>
  <si>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</si>
  <si>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</si>
  <si>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</si>
  <si>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</si>
  <si>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</si>
  <si>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</si>
  <si>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</si>
  <si>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</si>
  <si>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</si>
  <si>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</si>
  <si>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</si>
  <si>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</si>
  <si>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</si>
  <si>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</si>
  <si>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</si>
  <si>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</si>
  <si>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</si>
  <si>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</si>
  <si>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</si>
  <si>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</si>
  <si>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</si>
  <si>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</si>
  <si>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</si>
  <si>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</si>
  <si>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</si>
  <si>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</si>
  <si>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</si>
  <si>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</si>
  <si>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</si>
  <si>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</si>
  <si>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</si>
  <si>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</si>
  <si>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</si>
  <si>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</si>
  <si>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</si>
  <si>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</si>
  <si>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</si>
  <si>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</si>
  <si>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</si>
  <si>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</si>
  <si>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</si>
  <si>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</si>
  <si>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</si>
  <si>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</si>
  <si>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</si>
  <si>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</si>
  <si>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</si>
  <si>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</si>
  <si>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</si>
  <si>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</si>
  <si>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</si>
  <si>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</si>
  <si>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</si>
  <si>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</si>
  <si>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</si>
  <si>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</si>
  <si>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</si>
  <si>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</si>
  <si>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</si>
  <si>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</si>
  <si>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</si>
  <si>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</si>
  <si>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</si>
  <si>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</si>
  <si>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</si>
  <si>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</si>
  <si>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</si>
  <si>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</si>
  <si>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</si>
  <si>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</si>
  <si>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</si>
  <si>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</si>
  <si>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</si>
  <si>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</si>
  <si>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</si>
  <si>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</si>
  <si>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</si>
  <si>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</si>
  <si>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</si>
  <si>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</si>
  <si>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</si>
  <si>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</si>
  <si>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</si>
  <si>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</si>
  <si>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</si>
  <si>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</si>
  <si>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</si>
  <si>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</si>
  <si>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</si>
  <si>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</si>
  <si>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</si>
  <si>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</si>
  <si>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</si>
  <si>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</si>
  <si>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</si>
  <si>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</si>
  <si>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</si>
  <si>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</si>
  <si>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</si>
  <si>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</si>
  <si>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</si>
  <si>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</si>
  <si>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</si>
  <si>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</si>
  <si>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</si>
  <si>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</si>
  <si>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</si>
  <si>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</si>
  <si>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</si>
  <si>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</si>
  <si>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</si>
  <si>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</si>
  <si>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</si>
  <si>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</si>
  <si>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</si>
  <si>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</si>
  <si>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</si>
  <si>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</si>
  <si>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</si>
  <si>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</si>
  <si>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</si>
  <si>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</si>
  <si>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</si>
  <si>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</si>
  <si>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</si>
  <si>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</si>
  <si>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</si>
  <si>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</si>
  <si>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</si>
  <si>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</si>
  <si>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</si>
  <si>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</si>
  <si>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</si>
  <si>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</si>
  <si>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</si>
  <si>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</si>
  <si>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</si>
  <si>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</si>
  <si>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</si>
  <si>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</si>
  <si>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</si>
  <si>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</si>
  <si>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</si>
  <si>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</si>
  <si>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</si>
  <si>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</si>
  <si>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</si>
  <si>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</si>
  <si>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</si>
  <si>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</si>
  <si>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</si>
  <si>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</si>
  <si>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</si>
  <si>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</si>
  <si>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</si>
  <si>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</si>
  <si>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</si>
  <si>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</si>
  <si>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</si>
  <si>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</si>
  <si>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</si>
  <si>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</si>
  <si>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</si>
  <si>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</si>
  <si>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</si>
  <si>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</si>
  <si>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</si>
  <si>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</si>
  <si>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</si>
  <si>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</si>
  <si>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</si>
  <si>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</si>
  <si>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</si>
  <si>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</si>
  <si>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</si>
  <si>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</si>
  <si>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</si>
  <si>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</si>
  <si>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</si>
  <si>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</si>
  <si>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</si>
  <si>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</si>
  <si>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</si>
  <si>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</si>
  <si>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</si>
  <si>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</si>
  <si>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</si>
  <si>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</si>
  <si>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</si>
  <si>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</si>
  <si>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</si>
  <si>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</si>
  <si>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</si>
  <si>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</si>
  <si>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</si>
  <si>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</si>
  <si>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</si>
  <si>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</si>
  <si>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</si>
  <si>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</si>
  <si>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</si>
  <si>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</si>
  <si>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</si>
  <si>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</si>
  <si>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</si>
  <si>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</si>
  <si>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</si>
  <si>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</si>
  <si>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</si>
  <si>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</si>
  <si>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</si>
  <si>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</si>
  <si>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</si>
  <si>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</si>
  <si>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</si>
  <si>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</si>
  <si>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</si>
  <si>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</si>
  <si>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</si>
  <si>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</si>
  <si>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</si>
  <si>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</si>
  <si>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</si>
  <si>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</si>
  <si>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</si>
  <si>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</si>
  <si>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</si>
  <si>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</si>
  <si>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</si>
  <si>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</si>
  <si>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</si>
  <si>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</si>
  <si>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</si>
  <si>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</si>
  <si>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</si>
  <si>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</si>
  <si>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</si>
  <si>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</si>
  <si>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</si>
  <si>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</si>
  <si>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</si>
  <si>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</si>
  <si>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</si>
  <si>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</si>
  <si>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</si>
  <si>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</si>
  <si>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</si>
  <si>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</si>
  <si>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</si>
  <si>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</si>
  <si>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</si>
  <si>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</si>
  <si>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</si>
  <si>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</si>
  <si>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</si>
  <si>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</si>
  <si>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</si>
  <si>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</si>
  <si>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</si>
  <si>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</si>
  <si>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</si>
  <si>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</si>
  <si>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</si>
  <si>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</si>
  <si>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</si>
  <si>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</si>
  <si>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</si>
  <si>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</si>
  <si>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</si>
  <si>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</si>
  <si>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</si>
  <si>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</si>
  <si>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</si>
  <si>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</si>
  <si>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</si>
  <si>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</si>
  <si>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</si>
  <si>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</si>
  <si>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</si>
  <si>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</si>
  <si>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</si>
  <si>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</si>
  <si>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</si>
  <si>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</si>
  <si>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</si>
  <si>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</si>
  <si>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</si>
  <si>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</si>
  <si>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</si>
  <si>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</si>
  <si>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</si>
  <si>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</si>
  <si>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</si>
  <si>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</si>
  <si>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</si>
  <si>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</si>
  <si>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</si>
  <si>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</si>
  <si>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</si>
  <si>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</si>
  <si>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</si>
  <si>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</si>
  <si>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</si>
  <si>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</si>
  <si>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</si>
  <si>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</si>
  <si>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</si>
  <si>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</si>
  <si>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</si>
  <si>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</si>
  <si>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</si>
  <si>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</si>
  <si>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</si>
  <si>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</si>
  <si>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</si>
  <si>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</si>
  <si>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</si>
  <si>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</si>
  <si>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</si>
  <si>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</si>
  <si>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</si>
  <si>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</si>
  <si>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</si>
  <si>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</si>
  <si>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</si>
  <si>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</si>
  <si>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</si>
  <si>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</si>
  <si>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</si>
  <si>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</si>
  <si>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</si>
  <si>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</si>
  <si>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</si>
  <si>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</si>
  <si>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</si>
  <si>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</si>
  <si>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</si>
  <si>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</si>
  <si>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</si>
  <si>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</si>
  <si>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</si>
  <si>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</si>
  <si>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</si>
  <si>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</si>
  <si>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</si>
  <si>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</si>
  <si>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</si>
  <si>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</si>
  <si>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</si>
  <si>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</si>
  <si>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</si>
  <si>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</si>
  <si>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</si>
  <si>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</si>
  <si>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</si>
  <si>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</si>
  <si>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</si>
  <si>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</si>
  <si>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</si>
  <si>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</si>
  <si>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</si>
  <si>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</si>
  <si>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</si>
  <si>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</si>
  <si>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</si>
  <si>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</si>
  <si>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</si>
  <si>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</si>
  <si>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</si>
  <si>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</si>
  <si>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</si>
  <si>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</si>
  <si>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</si>
  <si>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</si>
  <si>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</si>
  <si>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</si>
  <si>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</si>
  <si>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</si>
  <si>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</si>
  <si>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</si>
  <si>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</si>
  <si>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</si>
  <si>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</si>
  <si>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</si>
  <si>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</si>
  <si>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</si>
  <si>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</si>
  <si>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</si>
  <si>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</si>
  <si>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</si>
  <si>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</si>
  <si>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</si>
  <si>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</si>
  <si>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</si>
  <si>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</si>
  <si>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</si>
  <si>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</si>
  <si>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</si>
  <si>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</si>
  <si>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</si>
  <si>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</si>
  <si>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</si>
  <si>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</si>
  <si>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</si>
  <si>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</si>
  <si>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</si>
  <si>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</si>
  <si>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</si>
  <si>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</si>
  <si>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</si>
  <si>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</si>
  <si>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</si>
  <si>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</si>
  <si>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</si>
  <si>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</si>
  <si>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</si>
  <si>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</si>
  <si>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</si>
  <si>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</si>
  <si>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</si>
  <si>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</si>
  <si>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</si>
  <si>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</si>
  <si>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</si>
  <si>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</si>
  <si>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</si>
  <si>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</si>
  <si>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</si>
  <si>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</si>
  <si>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</si>
  <si>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</si>
  <si>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</si>
  <si>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</si>
  <si>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</si>
  <si>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</si>
  <si>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</si>
  <si>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</si>
  <si>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</si>
  <si>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</si>
  <si>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</si>
  <si>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</si>
  <si>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</si>
  <si>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</si>
  <si>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</si>
  <si>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</si>
  <si>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</si>
  <si>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</si>
  <si>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</si>
  <si>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</si>
  <si>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</si>
  <si>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</si>
  <si>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</si>
  <si>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</si>
  <si>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</si>
  <si>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</si>
  <si>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</si>
  <si>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</si>
  <si>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</si>
  <si>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</si>
  <si>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</si>
  <si>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</si>
  <si>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</si>
  <si>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</si>
  <si>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</si>
  <si>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</si>
  <si>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</si>
  <si>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</si>
  <si>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</si>
  <si>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</si>
  <si>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</si>
  <si>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</si>
  <si>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</si>
  <si>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</si>
  <si>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</si>
  <si>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</si>
  <si>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</si>
  <si>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</si>
  <si>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</si>
  <si>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</si>
  <si>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</si>
  <si>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</si>
  <si>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</si>
  <si>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</si>
  <si>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</si>
  <si>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</si>
  <si>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</si>
  <si>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</si>
  <si>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</si>
  <si>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</si>
  <si>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</si>
  <si>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</si>
  <si>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</si>
  <si>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</si>
  <si>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</si>
  <si>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</si>
  <si>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</si>
  <si>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</si>
  <si>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</si>
  <si>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</si>
  <si>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</si>
  <si>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</si>
  <si>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</si>
  <si>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</si>
  <si>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</si>
  <si>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</si>
  <si>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</si>
  <si>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</si>
  <si>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</si>
  <si>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</si>
  <si>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</si>
  <si>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</si>
  <si>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</si>
  <si>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</si>
  <si>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</si>
  <si>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</si>
  <si>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</si>
  <si>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</si>
  <si>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</si>
  <si>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</si>
  <si>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</si>
  <si>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</si>
  <si>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</si>
  <si>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</si>
  <si>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</si>
  <si>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</si>
  <si>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</si>
  <si>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</si>
  <si>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</si>
  <si>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</si>
  <si>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</si>
  <si>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</si>
  <si>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</si>
  <si>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</si>
  <si>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</si>
  <si>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</si>
  <si>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</si>
  <si>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</si>
  <si>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</si>
  <si>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</si>
  <si>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</si>
  <si>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</si>
  <si>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</si>
  <si>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</si>
  <si>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</si>
  <si>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</si>
  <si>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</si>
  <si>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</si>
  <si>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</si>
  <si>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</si>
  <si>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</si>
  <si>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</si>
  <si>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</si>
  <si>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</si>
  <si>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</si>
  <si>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</si>
  <si>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</si>
  <si>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</si>
  <si>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</si>
  <si>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</si>
  <si>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</si>
  <si>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</si>
  <si>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</si>
  <si>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</si>
  <si>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</si>
  <si>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</si>
  <si>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</si>
  <si>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</si>
  <si>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</si>
  <si>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</si>
  <si>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</si>
  <si>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</si>
  <si>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</si>
  <si>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</si>
  <si>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</si>
  <si>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</si>
  <si>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</si>
  <si>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</si>
  <si>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</si>
  <si>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</si>
  <si>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</si>
  <si>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</si>
  <si>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</si>
  <si>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</si>
  <si>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</si>
  <si>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</si>
  <si>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</si>
  <si>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</si>
  <si>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</si>
  <si>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</si>
  <si>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</si>
  <si>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</si>
  <si>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</si>
  <si>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</si>
  <si>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</si>
  <si>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</si>
  <si>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</si>
  <si>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</si>
  <si>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</si>
  <si>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</si>
  <si>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</si>
  <si>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</si>
  <si>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</si>
  <si>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</si>
  <si>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</si>
  <si>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</si>
  <si>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</si>
  <si>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</si>
  <si>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</si>
  <si>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</si>
  <si>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</si>
  <si>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</si>
  <si>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</si>
  <si>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</si>
  <si>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</si>
  <si>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</si>
  <si>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</si>
  <si>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</si>
  <si>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</si>
  <si>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</si>
  <si>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</si>
  <si>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</si>
  <si>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</si>
  <si>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</si>
  <si>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</si>
  <si>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</si>
  <si>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</si>
  <si>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</si>
  <si>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</si>
  <si>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</si>
  <si>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</si>
  <si>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</si>
  <si>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</si>
  <si>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</si>
  <si>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</si>
  <si>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</si>
  <si>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</si>
  <si>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</si>
  <si>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</si>
  <si>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</si>
  <si>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</si>
  <si>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</si>
  <si>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</si>
  <si>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</si>
  <si>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</si>
  <si>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</si>
  <si>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</si>
  <si>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</si>
  <si>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</si>
  <si>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</si>
  <si>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</si>
  <si>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</si>
  <si>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</si>
  <si>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</si>
  <si>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</si>
  <si>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</si>
  <si>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</si>
  <si>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</si>
  <si>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</si>
  <si>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</si>
  <si>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</si>
  <si>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</si>
  <si>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</si>
  <si>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</si>
  <si>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</si>
  <si>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</si>
  <si>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</si>
  <si>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</si>
  <si>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</si>
  <si>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</si>
  <si>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</si>
  <si>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</si>
  <si>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</si>
  <si>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</si>
  <si>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</si>
  <si>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</si>
  <si>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</si>
  <si>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</si>
  <si>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</si>
  <si>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</si>
  <si>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</si>
  <si>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</si>
  <si>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</si>
  <si>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</si>
  <si>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</si>
  <si>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</si>
  <si>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</si>
  <si>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</si>
  <si>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</si>
  <si>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</si>
  <si>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</si>
  <si>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</si>
  <si>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</si>
  <si>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</si>
  <si>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</si>
  <si>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</si>
  <si>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</si>
  <si>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</si>
  <si>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</si>
  <si>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</si>
  <si>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</si>
  <si>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</si>
  <si>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</si>
  <si>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</si>
  <si>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</si>
  <si>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</si>
  <si>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</si>
  <si>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</si>
  <si>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</si>
  <si>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</si>
  <si>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</si>
  <si>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</si>
  <si>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</si>
  <si>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</si>
  <si>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</si>
  <si>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</si>
  <si>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</si>
  <si>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</si>
  <si>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</si>
  <si>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</si>
  <si>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</si>
  <si>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</si>
  <si>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</si>
  <si>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</si>
  <si>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</si>
  <si>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</si>
  <si>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</si>
  <si>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</si>
  <si>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</si>
  <si>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</si>
  <si>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</si>
  <si>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</si>
  <si>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</si>
  <si>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</si>
  <si>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</si>
  <si>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</si>
  <si>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</si>
  <si>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</si>
  <si>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</si>
  <si>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</si>
  <si>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</si>
  <si>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</si>
  <si>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</si>
  <si>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</si>
  <si>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</si>
  <si>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</si>
  <si>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</si>
  <si>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</si>
  <si>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</si>
  <si>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</si>
  <si>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</si>
  <si>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</si>
  <si>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</si>
  <si>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</si>
  <si>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</si>
  <si>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</si>
  <si>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</si>
  <si>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</si>
  <si>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</si>
  <si>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</si>
  <si>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</si>
  <si>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</si>
  <si>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</si>
  <si>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</si>
  <si>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</si>
  <si>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</si>
  <si>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</si>
  <si>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</si>
  <si>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</si>
  <si>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</si>
  <si>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</si>
  <si>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</si>
  <si>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</si>
  <si>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</si>
  <si>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</si>
  <si>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</si>
  <si>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</si>
  <si>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</si>
  <si>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</si>
  <si>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</si>
  <si>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</si>
  <si>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</si>
  <si>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</si>
  <si>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</si>
  <si>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</si>
  <si>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</si>
  <si>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</si>
  <si>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</si>
  <si>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</si>
  <si>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</si>
  <si>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</si>
  <si>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</si>
  <si>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</si>
  <si>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</si>
  <si>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</si>
  <si>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</si>
  <si>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</si>
  <si>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</si>
  <si>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</si>
  <si>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</si>
  <si>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</si>
  <si>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</si>
  <si>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</si>
  <si>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</si>
  <si>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</si>
  <si>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</si>
  <si>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</si>
  <si>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</si>
  <si>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</si>
  <si>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</si>
  <si>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</si>
  <si>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</si>
  <si>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</si>
  <si>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</si>
  <si>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</si>
  <si>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</si>
  <si>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</si>
  <si>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</si>
  <si>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</si>
  <si>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</si>
  <si>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</si>
  <si>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</si>
  <si>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</si>
  <si>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</si>
  <si>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</si>
  <si>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</si>
  <si>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</si>
  <si>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</si>
  <si>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</si>
  <si>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</si>
  <si>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</si>
  <si>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</si>
  <si>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</si>
  <si>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</si>
  <si>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</si>
  <si>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</si>
  <si>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</si>
  <si>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</si>
  <si>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</si>
  <si>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</si>
  <si>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</si>
  <si>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</si>
  <si>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</si>
  <si>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</si>
  <si>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</si>
  <si>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</si>
  <si>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</si>
  <si>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</si>
  <si>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</si>
  <si>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</si>
  <si>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</si>
  <si>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</si>
  <si>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</si>
  <si>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</si>
  <si>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</si>
  <si>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</si>
  <si>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</si>
  <si>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</si>
  <si>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</si>
  <si>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</si>
  <si>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</si>
  <si>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</si>
  <si>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</si>
  <si>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</si>
  <si>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</si>
  <si>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</si>
  <si>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</si>
  <si>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</si>
  <si>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</si>
  <si>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</si>
  <si>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</si>
  <si>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</si>
  <si>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</si>
  <si>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</si>
  <si>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</si>
  <si>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</si>
  <si>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</si>
  <si>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</si>
  <si>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</si>
  <si>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</si>
  <si>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</si>
  <si>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</si>
  <si>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</si>
  <si>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</si>
  <si>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</si>
  <si>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</si>
  <si>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</si>
  <si>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</si>
  <si>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</si>
  <si>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</si>
  <si>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</si>
  <si>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</si>
  <si>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</si>
  <si>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</si>
  <si>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</si>
  <si>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</si>
  <si>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</si>
  <si>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</si>
  <si>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</si>
  <si>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</si>
  <si>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</si>
  <si>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</si>
  <si>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</si>
  <si>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</si>
  <si>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</si>
  <si>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</si>
  <si>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</si>
  <si>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</si>
  <si>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</si>
  <si>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</si>
  <si>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</si>
  <si>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</si>
  <si>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</si>
  <si>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</si>
  <si>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</si>
  <si>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</si>
  <si>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</si>
  <si>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</si>
  <si>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</si>
  <si>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</si>
  <si>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</si>
  <si>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</si>
  <si>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</si>
  <si>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</si>
  <si>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</si>
  <si>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</si>
  <si>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</si>
  <si>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</si>
  <si>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</si>
  <si>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</si>
  <si>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</si>
  <si>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</si>
  <si>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</si>
  <si>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</si>
  <si>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</si>
  <si>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</si>
  <si>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</si>
  <si>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</si>
  <si>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</si>
  <si>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</si>
  <si>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</si>
  <si>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</si>
  <si>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</si>
  <si>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</si>
  <si>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</si>
  <si>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</si>
  <si>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</si>
  <si>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</si>
  <si>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</si>
  <si>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</si>
  <si>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</si>
  <si>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</si>
  <si>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</si>
  <si>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</si>
  <si>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</si>
  <si>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</si>
  <si>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</si>
  <si>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</si>
  <si>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</si>
  <si>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</si>
  <si>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</si>
  <si>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</si>
  <si>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</si>
  <si>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</si>
  <si>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</si>
  <si>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</si>
  <si>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</si>
  <si>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</si>
  <si>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</si>
  <si>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</si>
  <si>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</si>
  <si>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</si>
  <si>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</si>
  <si>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</si>
  <si>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</si>
  <si>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</si>
  <si>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</si>
  <si>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</si>
  <si>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</si>
  <si>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</si>
  <si>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</si>
  <si>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</si>
  <si>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</si>
  <si>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</si>
  <si>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</si>
  <si>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</si>
  <si>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</si>
  <si>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</si>
  <si>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</si>
  <si>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</si>
  <si>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</si>
  <si>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</si>
  <si>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</si>
  <si>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</si>
  <si>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</si>
  <si>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</si>
  <si>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</si>
  <si>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</si>
  <si>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</si>
  <si>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</si>
  <si>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</si>
  <si>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</si>
  <si>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</si>
  <si>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</si>
  <si>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</si>
  <si>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</si>
  <si>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</si>
  <si>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</si>
  <si>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</si>
  <si>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</si>
  <si>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</si>
  <si>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</si>
  <si>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</si>
  <si>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</si>
  <si>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</si>
  <si>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</si>
  <si>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</si>
  <si>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</si>
  <si>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</si>
  <si>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</si>
  <si>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</si>
  <si>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</si>
  <si>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</si>
  <si>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</si>
  <si>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</si>
  <si>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</si>
  <si>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</si>
  <si>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</si>
  <si>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</si>
  <si>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</si>
  <si>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</si>
  <si>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</si>
  <si>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</si>
  <si>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</si>
  <si>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</si>
  <si>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</si>
  <si>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</si>
  <si>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</si>
  <si>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</si>
  <si>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</si>
  <si>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</si>
  <si>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</si>
  <si>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</si>
  <si>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</si>
  <si>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</si>
  <si>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</si>
  <si>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</si>
  <si>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</si>
  <si>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</si>
  <si>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</si>
  <si>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</si>
  <si>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</si>
  <si>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</si>
  <si>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</si>
  <si>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</si>
  <si>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</si>
  <si>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</si>
  <si>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</si>
  <si>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</si>
  <si>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</si>
  <si>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</si>
  <si>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</si>
  <si>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</si>
  <si>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</si>
  <si>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</si>
  <si>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</si>
  <si>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</si>
  <si>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</si>
  <si>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</si>
  <si>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</si>
  <si>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</si>
  <si>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</si>
  <si>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</si>
  <si>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</si>
  <si>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</si>
  <si>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</si>
  <si>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</si>
  <si>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</si>
  <si>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</si>
  <si>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</si>
  <si>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</si>
  <si>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</si>
  <si>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</si>
  <si>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</si>
  <si>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</si>
  <si>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</si>
  <si>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</si>
  <si>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</si>
  <si>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</si>
  <si>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</si>
  <si>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</si>
  <si>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</si>
  <si>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</si>
  <si>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</si>
  <si>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</si>
  <si>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</si>
  <si>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</si>
  <si>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</si>
  <si>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</si>
  <si>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</si>
  <si>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</si>
  <si>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</si>
  <si>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</si>
  <si>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</si>
  <si>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</si>
  <si>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</si>
  <si>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</si>
  <si>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</si>
  <si>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</si>
  <si>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</si>
  <si>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</si>
  <si>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</si>
  <si>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</si>
  <si>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</si>
  <si>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</si>
  <si>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</si>
  <si>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</si>
  <si>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</si>
  <si>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</si>
  <si>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</si>
  <si>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</si>
  <si>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</si>
  <si>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</si>
  <si>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</si>
  <si>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</si>
  <si>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</si>
  <si>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</si>
  <si>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</si>
  <si>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</si>
  <si>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</si>
  <si>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</si>
  <si>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</si>
  <si>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</si>
  <si>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</si>
  <si>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</si>
  <si>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</si>
  <si>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</si>
  <si>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</si>
  <si>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</si>
  <si>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</si>
  <si>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</si>
  <si>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</si>
  <si>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</si>
  <si>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</si>
  <si>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</si>
  <si>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</si>
  <si>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</si>
  <si>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</si>
  <si>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</si>
  <si>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</si>
  <si>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</si>
  <si>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</si>
  <si>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</si>
  <si>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</si>
  <si>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</si>
  <si>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</si>
  <si>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</si>
  <si>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</si>
  <si>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</si>
  <si>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</si>
  <si>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</si>
  <si>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</si>
  <si>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</si>
  <si>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</si>
  <si>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</si>
  <si>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</si>
  <si>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</si>
  <si>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</si>
  <si>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</si>
  <si>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</si>
  <si>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</si>
  <si>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</si>
  <si>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</si>
  <si>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</si>
  <si>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</si>
  <si>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</si>
  <si>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</si>
  <si>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</si>
  <si>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</si>
  <si>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</si>
  <si>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</si>
  <si>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</si>
  <si>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</si>
  <si>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</si>
  <si>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</si>
  <si>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</si>
  <si>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</si>
  <si>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</si>
  <si>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</si>
  <si>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</si>
  <si>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</si>
  <si>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</si>
  <si>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</si>
  <si>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</si>
  <si>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</si>
  <si>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</si>
  <si>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</si>
  <si>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</si>
  <si>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</si>
  <si>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</si>
  <si>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</si>
  <si>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</si>
  <si>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</si>
  <si>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</si>
  <si>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</si>
  <si>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</si>
  <si>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</si>
  <si>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</si>
  <si>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</si>
  <si>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</si>
  <si>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</si>
  <si>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</si>
  <si>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</si>
  <si>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</si>
  <si>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</si>
  <si>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</si>
  <si>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</si>
  <si>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</si>
  <si>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</si>
  <si>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</si>
  <si>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</si>
  <si>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</si>
  <si>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</si>
  <si>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</si>
  <si>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</si>
  <si>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</si>
  <si>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</si>
  <si>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</si>
  <si>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</si>
  <si>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</si>
  <si>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</si>
  <si>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</si>
  <si>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</si>
  <si>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</si>
  <si>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</si>
  <si>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</si>
  <si>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</si>
  <si>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</si>
  <si>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</si>
  <si>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</si>
  <si>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</si>
  <si>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</si>
  <si>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</si>
  <si>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</si>
  <si>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</si>
  <si>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</si>
  <si>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</si>
  <si>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</si>
  <si>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</si>
  <si>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</si>
  <si>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</si>
  <si>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</si>
  <si>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</si>
  <si>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</si>
  <si>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</si>
  <si>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</si>
  <si>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</si>
  <si>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</si>
  <si>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</si>
  <si>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</si>
  <si>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</si>
  <si>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</si>
  <si>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</si>
  <si>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</si>
  <si>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</si>
  <si>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</si>
  <si>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</si>
  <si>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</si>
  <si>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</si>
  <si>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</si>
  <si>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</si>
  <si>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</si>
  <si>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</si>
  <si>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</si>
  <si>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</si>
  <si>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</si>
  <si>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</si>
  <si>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</si>
  <si>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</si>
  <si>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</si>
  <si>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</si>
  <si>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</si>
  <si>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</si>
  <si>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</si>
  <si>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</si>
  <si>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</si>
  <si>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</si>
  <si>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</si>
  <si>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</si>
  <si>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</si>
  <si>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</si>
  <si>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</si>
  <si>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</si>
  <si>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</si>
  <si>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</si>
  <si>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</si>
  <si>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</si>
  <si>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</si>
  <si>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</si>
  <si>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</si>
  <si>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</si>
  <si>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</si>
  <si>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</si>
  <si>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</si>
  <si>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</si>
  <si>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</si>
  <si>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</si>
  <si>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</si>
  <si>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</si>
  <si>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</si>
  <si>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</si>
  <si>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</si>
  <si>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</si>
  <si>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</si>
  <si>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</si>
  <si>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</si>
  <si>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</si>
  <si>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</si>
  <si>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</si>
  <si>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</si>
  <si>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</si>
  <si>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</si>
  <si>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</si>
  <si>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</si>
  <si>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</si>
  <si>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</si>
  <si>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</si>
  <si>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</si>
  <si>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</si>
  <si>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</si>
  <si>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</si>
  <si>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</si>
  <si>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</si>
  <si>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</si>
  <si>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</si>
  <si>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</si>
  <si>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</si>
  <si>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</si>
  <si>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</si>
  <si>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</si>
  <si>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</si>
  <si>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</si>
  <si>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</si>
  <si>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</si>
  <si>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</si>
  <si>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</si>
  <si>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</si>
  <si>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</si>
  <si>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</si>
  <si>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</si>
  <si>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</si>
  <si>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</si>
  <si>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</si>
  <si>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</si>
  <si>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</si>
  <si>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</si>
  <si>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</si>
  <si>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</si>
  <si>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</si>
  <si>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</si>
  <si>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</si>
  <si>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</si>
  <si>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</si>
  <si>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</si>
  <si>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</si>
  <si>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</si>
  <si>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</si>
  <si>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</si>
  <si>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</si>
  <si>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</si>
  <si>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</si>
  <si>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</si>
  <si>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</si>
  <si>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</si>
  <si>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</si>
  <si>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</si>
  <si>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</si>
  <si>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</si>
  <si>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</si>
  <si>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</si>
  <si>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</si>
  <si>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</si>
  <si>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</si>
  <si>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</si>
  <si>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</si>
  <si>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</si>
  <si>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</si>
  <si>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</si>
  <si>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</si>
  <si>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</si>
  <si>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</si>
  <si>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</si>
  <si>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</si>
  <si>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</si>
  <si>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</si>
  <si>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</si>
  <si>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</si>
  <si>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</si>
  <si>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</si>
  <si>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</si>
  <si>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</si>
  <si>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</si>
  <si>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</si>
  <si>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</si>
  <si>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</si>
  <si>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</si>
  <si>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</si>
  <si>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</si>
  <si>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</si>
  <si>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</si>
  <si>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</si>
  <si>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</si>
  <si>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</si>
  <si>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</si>
  <si>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</si>
  <si>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</si>
  <si>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</si>
  <si>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</si>
  <si>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</si>
  <si>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</si>
  <si>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</si>
  <si>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</si>
  <si>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</si>
  <si>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</si>
  <si>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</si>
  <si>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</si>
  <si>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</si>
  <si>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</si>
  <si>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</si>
  <si>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</si>
  <si>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</si>
  <si>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</si>
  <si>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</si>
  <si>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</si>
  <si>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</si>
  <si>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</si>
  <si>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</si>
  <si>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</si>
  <si>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</si>
  <si>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</si>
  <si>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</si>
  <si>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</si>
  <si>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</si>
  <si>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</si>
  <si>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</si>
  <si>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</si>
  <si>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</si>
  <si>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</si>
  <si>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</si>
  <si>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</si>
  <si>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</si>
  <si>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</si>
  <si>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</si>
  <si>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</si>
  <si>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</si>
  <si>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</si>
  <si>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</si>
  <si>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</si>
  <si>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</si>
  <si>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</si>
  <si>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</si>
  <si>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</si>
  <si>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</si>
  <si>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</si>
  <si>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</si>
  <si>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</si>
  <si>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</si>
  <si>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</si>
  <si>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</si>
  <si>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</si>
  <si>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</si>
  <si>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</si>
  <si>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</si>
  <si>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</si>
  <si>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</si>
  <si>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</si>
  <si>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</si>
  <si>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</si>
  <si>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</si>
  <si>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</si>
  <si>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</si>
  <si>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</si>
  <si>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</si>
  <si>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</si>
  <si>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</si>
  <si>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</si>
  <si>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</si>
  <si>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</si>
  <si>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</si>
  <si>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</si>
  <si>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</si>
  <si>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</si>
  <si>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</si>
  <si>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</si>
  <si>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</si>
  <si>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</si>
  <si>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</si>
  <si>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</si>
  <si>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</si>
  <si>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</si>
  <si>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</si>
  <si>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</si>
  <si>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</si>
  <si>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</si>
  <si>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</si>
  <si>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</si>
  <si>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</si>
  <si>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</si>
  <si>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</si>
  <si>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</si>
  <si>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</si>
  <si>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</si>
  <si>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</si>
  <si>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</si>
  <si>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</si>
  <si>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</si>
  <si>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</si>
  <si>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</si>
  <si>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</si>
  <si>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</si>
  <si>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</si>
  <si>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</si>
  <si>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</si>
  <si>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</si>
  <si>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</si>
  <si>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</si>
  <si>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</si>
  <si>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</si>
  <si>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</si>
  <si>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</si>
  <si>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</si>
  <si>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</si>
  <si>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</si>
  <si>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</si>
  <si>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</si>
  <si>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</si>
  <si>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</si>
  <si>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</si>
  <si>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</si>
  <si>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</si>
  <si>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</si>
  <si>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</si>
  <si>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</si>
  <si>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</si>
  <si>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</si>
  <si>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</si>
  <si>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</si>
  <si>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</si>
  <si>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</si>
  <si>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</si>
  <si>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</si>
  <si>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</si>
  <si>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</si>
  <si>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</si>
  <si>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</si>
  <si>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</si>
  <si>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</si>
  <si>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</si>
  <si>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</si>
  <si>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</si>
  <si>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</si>
  <si>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</si>
  <si>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</si>
  <si>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</si>
  <si>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</si>
  <si>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</si>
  <si>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</si>
  <si>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</si>
  <si>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</si>
  <si>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</si>
  <si>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</si>
  <si>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</si>
  <si>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</si>
  <si>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</si>
  <si>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</si>
  <si>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</si>
  <si>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</si>
  <si>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</si>
  <si>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</si>
  <si>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</si>
  <si>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</si>
  <si>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</si>
  <si>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</si>
  <si>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</si>
  <si>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</si>
  <si>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</si>
  <si>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</si>
  <si>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</si>
  <si>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</si>
  <si>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</si>
  <si>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</si>
  <si>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</si>
  <si>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</si>
  <si>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</si>
  <si>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</si>
  <si>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</si>
  <si>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</si>
  <si>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</si>
  <si>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</si>
  <si>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</si>
  <si>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</si>
  <si>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</si>
  <si>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</si>
  <si>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</si>
  <si>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</si>
  <si>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</si>
  <si>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</si>
  <si>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</si>
  <si>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</si>
  <si>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</si>
  <si>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</si>
  <si>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</si>
  <si>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</si>
  <si>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</si>
  <si>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</si>
  <si>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</si>
  <si>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</si>
  <si>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</si>
  <si>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</si>
  <si>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</si>
  <si>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</si>
  <si>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</si>
  <si>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</si>
  <si>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</si>
  <si>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</si>
  <si>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</si>
  <si>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</si>
  <si>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</si>
  <si>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</si>
  <si>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</si>
  <si>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</si>
  <si>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</si>
  <si>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</si>
  <si>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</si>
  <si>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</si>
  <si>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</si>
  <si>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</si>
  <si>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</si>
  <si>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</si>
  <si>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</si>
  <si>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</si>
  <si>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</si>
  <si>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</si>
  <si>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</si>
  <si>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</si>
  <si>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</si>
  <si>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</si>
  <si>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</si>
  <si>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</si>
  <si>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</si>
  <si>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</si>
  <si>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</si>
  <si>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</si>
  <si>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</si>
  <si>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</si>
  <si>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</si>
  <si>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</si>
  <si>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</si>
  <si>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</si>
  <si>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</si>
  <si>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</si>
  <si>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</si>
  <si>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</si>
  <si>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</si>
  <si>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</si>
  <si>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</si>
  <si>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</si>
  <si>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</si>
  <si>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</si>
  <si>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</si>
  <si>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</si>
  <si>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</si>
  <si>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</si>
  <si>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</si>
  <si>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</si>
  <si>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</si>
  <si>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</si>
  <si>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</si>
  <si>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</si>
  <si>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</si>
  <si>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</si>
  <si>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</si>
  <si>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</si>
  <si>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</si>
  <si>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</si>
  <si>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</si>
  <si>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</si>
  <si>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</si>
  <si>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</si>
  <si>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</si>
  <si>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</si>
  <si>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</si>
  <si>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</si>
  <si>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</si>
  <si>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</si>
  <si>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</si>
  <si>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</si>
  <si>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</si>
  <si>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</si>
  <si>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</si>
  <si>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</si>
  <si>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</si>
  <si>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</si>
  <si>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</si>
  <si>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</si>
  <si>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</si>
  <si>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</si>
  <si>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</si>
  <si>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</si>
  <si>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</si>
  <si>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</si>
  <si>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</si>
  <si>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</si>
  <si>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</si>
  <si>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</si>
  <si>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</si>
  <si>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</si>
  <si>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</si>
  <si>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</si>
  <si>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</si>
  <si>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</si>
  <si>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</si>
  <si>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</si>
  <si>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</si>
  <si>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</si>
  <si>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</si>
  <si>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</si>
  <si>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</si>
  <si>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</si>
  <si>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</si>
  <si>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</si>
  <si>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</si>
  <si>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</si>
  <si>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</si>
  <si>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</si>
  <si>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</si>
  <si>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</si>
  <si>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</si>
  <si>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</si>
  <si>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</si>
  <si>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</si>
  <si>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</si>
  <si>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</si>
  <si>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</si>
  <si>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</si>
  <si>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</si>
  <si>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</si>
  <si>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</si>
  <si>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</si>
  <si>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</si>
  <si>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</si>
  <si>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</si>
  <si>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</si>
  <si>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</si>
  <si>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</si>
  <si>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</si>
  <si>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</si>
  <si>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</si>
  <si>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</si>
  <si>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</si>
  <si>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</si>
  <si>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</si>
  <si>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</si>
  <si>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</si>
  <si>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</si>
  <si>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</si>
  <si>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</si>
  <si>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</si>
  <si>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</si>
  <si>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</si>
  <si>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</si>
  <si>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</si>
  <si>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</si>
  <si>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</si>
  <si>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</si>
  <si>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</si>
  <si>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</si>
  <si>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</si>
  <si>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</si>
  <si>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</si>
  <si>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</si>
  <si>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</si>
  <si>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</si>
  <si>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</si>
  <si>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</si>
  <si>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</si>
  <si>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</si>
  <si>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</si>
  <si>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</si>
  <si>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</si>
  <si>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</si>
  <si>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</si>
  <si>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</si>
  <si>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</si>
  <si>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</si>
  <si>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</si>
  <si>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</si>
  <si>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</si>
  <si>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</si>
  <si>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</si>
  <si>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</si>
  <si>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</si>
  <si>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</si>
  <si>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</si>
  <si>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</si>
  <si>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</si>
  <si>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</si>
  <si>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</si>
  <si>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</si>
  <si>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</si>
  <si>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</si>
  <si>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</si>
  <si>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</si>
  <si>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</si>
  <si>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</si>
  <si>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</si>
  <si>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</si>
  <si>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</si>
  <si>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</si>
  <si>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</si>
  <si>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</si>
  <si>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</si>
  <si>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</si>
  <si>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</si>
  <si>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</si>
  <si>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</si>
  <si>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</si>
  <si>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</si>
  <si>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</si>
  <si>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</si>
  <si>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</si>
  <si>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</si>
  <si>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</si>
  <si>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</si>
  <si>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</si>
  <si>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</si>
  <si>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</si>
  <si>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</si>
  <si>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</si>
  <si>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</si>
  <si>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</si>
  <si>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</si>
  <si>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</si>
  <si>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</si>
  <si>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</si>
  <si>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</si>
  <si>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</si>
  <si>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</si>
  <si>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</si>
  <si>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</si>
  <si>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</si>
  <si>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</si>
  <si>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</si>
  <si>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</si>
  <si>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</si>
  <si>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</si>
  <si>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</si>
  <si>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</si>
  <si>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</si>
  <si>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</si>
  <si>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</si>
  <si>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</si>
  <si>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</si>
  <si>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</si>
  <si>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</si>
  <si>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</si>
  <si>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</si>
  <si>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</si>
  <si>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</si>
  <si>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</si>
  <si>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</si>
  <si>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</si>
  <si>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</si>
  <si>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</si>
  <si>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</si>
  <si>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</si>
  <si>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</si>
  <si>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</si>
  <si>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</si>
  <si>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</si>
  <si>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</si>
  <si>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</si>
  <si>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</si>
  <si>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</si>
  <si>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</si>
  <si>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</si>
  <si>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</si>
  <si>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</si>
  <si>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</si>
  <si>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</si>
  <si>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</si>
  <si>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</si>
  <si>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</si>
  <si>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</si>
  <si>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</si>
  <si>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</si>
  <si>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</si>
  <si>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</si>
  <si>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</si>
  <si>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</si>
  <si>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</si>
  <si>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</si>
  <si>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</si>
  <si>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</si>
  <si>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</si>
  <si>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</si>
  <si>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</si>
  <si>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</si>
  <si>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</si>
  <si>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</si>
  <si>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</si>
  <si>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</si>
  <si>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</si>
  <si>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</si>
  <si>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</si>
  <si>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</si>
  <si>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</si>
  <si>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</si>
  <si>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</si>
  <si>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</si>
  <si>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</si>
  <si>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</si>
  <si>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</si>
  <si>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</si>
  <si>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</si>
  <si>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</si>
  <si>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</si>
  <si>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</si>
  <si>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</si>
  <si>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</si>
  <si>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</si>
  <si>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</si>
  <si>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</si>
  <si>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</si>
  <si>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</si>
  <si>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</si>
  <si>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</si>
  <si>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</si>
  <si>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</si>
  <si>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</si>
  <si>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</si>
  <si>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</si>
  <si>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</si>
  <si>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</si>
  <si>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</si>
  <si>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</si>
  <si>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</si>
  <si>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</si>
  <si>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</si>
  <si>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</si>
  <si>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</si>
  <si>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</si>
  <si>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</si>
  <si>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</si>
  <si>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</si>
  <si>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</si>
  <si>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</si>
  <si>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</si>
  <si>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</si>
  <si>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</si>
  <si>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</si>
  <si>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</si>
  <si>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</si>
  <si>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</si>
  <si>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</si>
  <si>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</si>
  <si>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</si>
  <si>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</si>
  <si>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</si>
  <si>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</si>
  <si>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</si>
  <si>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</si>
  <si>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</si>
  <si>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</si>
  <si>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</si>
  <si>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</si>
  <si>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</si>
  <si>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</si>
  <si>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</si>
  <si>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</si>
  <si>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</si>
  <si>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</si>
  <si>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</si>
  <si>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</si>
  <si>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</si>
  <si>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</si>
  <si>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</si>
  <si>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</si>
  <si>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</si>
  <si>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</si>
  <si>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</si>
  <si>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</si>
  <si>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</si>
  <si>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</si>
  <si>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</si>
  <si>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</si>
  <si>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</si>
  <si>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</si>
  <si>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</si>
  <si>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</si>
  <si>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</si>
  <si>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</si>
  <si>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</si>
  <si>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</si>
  <si>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</si>
  <si>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</si>
  <si>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</si>
  <si>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</si>
  <si>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</si>
  <si>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</si>
  <si>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</si>
  <si>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</si>
  <si>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</si>
  <si>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</si>
  <si>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</si>
  <si>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</si>
  <si>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</si>
  <si>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</si>
  <si>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</si>
  <si>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</si>
  <si>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</si>
  <si>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</si>
  <si>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</si>
  <si>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</si>
  <si>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</si>
  <si>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</si>
  <si>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</si>
  <si>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</si>
  <si>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</si>
  <si>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</si>
  <si>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</si>
  <si>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</si>
  <si>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</si>
  <si>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</si>
  <si>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</si>
  <si>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</si>
  <si>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</si>
  <si>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</si>
  <si>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</si>
  <si>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</si>
  <si>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</si>
  <si>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</si>
  <si>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</si>
  <si>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</si>
  <si>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</si>
  <si>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</si>
  <si>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</si>
  <si>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</si>
  <si>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</si>
  <si>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</si>
  <si>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</si>
  <si>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</si>
  <si>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</si>
  <si>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</si>
  <si>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</si>
  <si>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</si>
  <si>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</si>
  <si>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</si>
  <si>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</si>
  <si>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</si>
  <si>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</si>
  <si>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</si>
  <si>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</si>
  <si>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</si>
  <si>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</si>
  <si>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</si>
  <si>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</si>
  <si>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</si>
  <si>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</si>
  <si>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</si>
  <si>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</si>
  <si>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</si>
  <si>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</si>
  <si>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</si>
  <si>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</si>
  <si>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</si>
  <si>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</si>
  <si>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</si>
  <si>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</si>
  <si>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</si>
  <si>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</si>
  <si>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</si>
  <si>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</si>
  <si>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</si>
  <si>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</si>
  <si>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</si>
  <si>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</si>
  <si>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</si>
  <si>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</si>
  <si>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</si>
  <si>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</si>
  <si>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</si>
  <si>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</si>
  <si>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</si>
  <si>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</si>
  <si>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</si>
  <si>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</si>
  <si>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</si>
  <si>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</si>
  <si>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</si>
  <si>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</si>
  <si>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</si>
  <si>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</si>
  <si>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</si>
  <si>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</si>
  <si>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</si>
  <si>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</si>
  <si>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</si>
  <si>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</si>
  <si>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</si>
  <si>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</si>
  <si>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</si>
  <si>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</si>
  <si>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</si>
  <si>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</si>
  <si>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</si>
  <si>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</si>
  <si>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</si>
  <si>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</si>
  <si>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</si>
  <si>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</si>
  <si>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</si>
  <si>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</si>
  <si>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</si>
  <si>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</si>
  <si>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</si>
  <si>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</si>
  <si>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</si>
  <si>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</si>
  <si>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</si>
  <si>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</si>
  <si>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</si>
  <si>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</si>
  <si>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</si>
  <si>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</si>
  <si>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</si>
  <si>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</si>
  <si>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</si>
  <si>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</si>
  <si>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</si>
  <si>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</si>
  <si>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</si>
  <si>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</si>
  <si>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</si>
  <si>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</si>
  <si>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</si>
  <si>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</si>
  <si>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</si>
  <si>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</si>
  <si>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</si>
  <si>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</si>
  <si>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</si>
  <si>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</si>
  <si>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</si>
  <si>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</si>
  <si>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</si>
  <si>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</si>
  <si>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</si>
  <si>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</si>
  <si>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</si>
  <si>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</si>
  <si>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</si>
  <si>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</si>
  <si>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</si>
  <si>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</si>
  <si>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</si>
  <si>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</si>
  <si>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</si>
  <si>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</si>
  <si>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</si>
  <si>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</si>
  <si>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</si>
  <si>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</si>
  <si>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</si>
  <si>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</si>
  <si>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</si>
  <si>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</si>
  <si>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</si>
  <si>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</si>
  <si>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</si>
  <si>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</si>
  <si>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</si>
  <si>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</si>
  <si>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</si>
  <si>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</si>
  <si>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</si>
  <si>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</si>
  <si>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</si>
  <si>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</si>
  <si>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</si>
  <si>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</si>
  <si>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</si>
  <si>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</si>
  <si>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</si>
  <si>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</si>
  <si>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</si>
  <si>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</si>
  <si>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</si>
  <si>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</si>
  <si>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</si>
  <si>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</si>
  <si>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</si>
  <si>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</si>
  <si>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</si>
  <si>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</si>
  <si>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</si>
  <si>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</si>
  <si>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</si>
  <si>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</si>
  <si>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</si>
  <si>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</si>
  <si>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</si>
  <si>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</si>
  <si>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</si>
  <si>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</si>
  <si>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</si>
  <si>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</si>
  <si>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</si>
  <si>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</si>
  <si>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</si>
  <si>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</si>
  <si>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</si>
  <si>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</si>
  <si>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</si>
  <si>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</si>
  <si>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</si>
  <si>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</si>
  <si>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</si>
  <si>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</si>
  <si>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</si>
  <si>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</si>
  <si>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</si>
  <si>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</si>
  <si>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</si>
  <si>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</si>
  <si>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</si>
  <si>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</si>
  <si>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</si>
  <si>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</si>
  <si>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</si>
  <si>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</si>
  <si>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</si>
  <si>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</si>
  <si>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</si>
  <si>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</si>
  <si>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</si>
  <si>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</si>
  <si>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</si>
  <si>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</si>
  <si>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</si>
  <si>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</si>
  <si>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</si>
  <si>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</si>
  <si>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</si>
  <si>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</si>
  <si>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</si>
  <si>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</si>
  <si>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</si>
  <si>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</si>
  <si>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</si>
  <si>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</si>
  <si>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</si>
  <si>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</si>
  <si>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</si>
  <si>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</si>
  <si>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</si>
  <si>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</si>
  <si>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</si>
  <si>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</si>
  <si>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</si>
  <si>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</si>
  <si>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</si>
  <si>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</si>
  <si>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</si>
  <si>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</si>
  <si>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</si>
  <si>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</si>
  <si>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</si>
  <si>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</si>
  <si>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</si>
  <si>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</si>
  <si>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</si>
  <si>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</si>
  <si>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</si>
  <si>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</si>
  <si>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</si>
  <si>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</si>
  <si>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</si>
  <si>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</si>
  <si>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</si>
  <si>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</si>
  <si>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</si>
  <si>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</si>
  <si>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</si>
  <si>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</si>
  <si>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</si>
  <si>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</si>
  <si>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</si>
  <si>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</si>
  <si>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</si>
  <si>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</si>
  <si>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</si>
  <si>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</si>
  <si>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</si>
  <si>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</si>
  <si>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</si>
  <si>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</si>
  <si>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</si>
  <si>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</si>
  <si>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</si>
  <si>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</si>
  <si>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</si>
  <si>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</si>
  <si>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</si>
  <si>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</si>
  <si>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</si>
  <si>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</si>
  <si>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</si>
  <si>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</si>
  <si>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</si>
  <si>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</si>
  <si>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</si>
  <si>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</si>
  <si>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</si>
  <si>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</si>
  <si>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</si>
  <si>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</si>
  <si>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</si>
  <si>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</si>
  <si>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</si>
  <si>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</si>
  <si>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</si>
  <si>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</si>
  <si>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</si>
  <si>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</si>
  <si>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</si>
  <si>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</si>
  <si>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</si>
  <si>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</si>
  <si>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</si>
  <si>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</si>
  <si>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</si>
  <si>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</si>
  <si>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</si>
  <si>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</si>
  <si>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</si>
  <si>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</si>
  <si>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</si>
  <si>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</si>
  <si>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</si>
  <si>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</si>
  <si>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</si>
  <si>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</si>
  <si>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</si>
  <si>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</si>
  <si>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</si>
  <si>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</si>
  <si>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</si>
  <si>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</si>
  <si>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</si>
  <si>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</si>
  <si>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</si>
  <si>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</si>
  <si>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</si>
  <si>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</si>
  <si>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</si>
  <si>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</si>
  <si>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</si>
  <si>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</si>
  <si>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</si>
  <si>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</si>
  <si>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</si>
  <si>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</si>
  <si>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</si>
  <si>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</si>
  <si>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</si>
  <si>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</si>
  <si>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</si>
  <si>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</si>
  <si>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</si>
  <si>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</si>
  <si>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</si>
  <si>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</si>
  <si>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</si>
  <si>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</si>
  <si>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</si>
  <si>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</si>
  <si>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</si>
  <si>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</si>
  <si>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</si>
  <si>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</si>
  <si>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</si>
  <si>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</si>
  <si>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</si>
  <si>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</si>
  <si>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</si>
  <si>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</si>
  <si>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</si>
  <si>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</si>
  <si>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</si>
  <si>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</si>
  <si>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</si>
  <si>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</si>
  <si>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</si>
  <si>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</si>
  <si>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</si>
  <si>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</si>
  <si>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</si>
  <si>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</si>
  <si>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</si>
  <si>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</si>
  <si>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</si>
  <si>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</si>
  <si>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</si>
  <si>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</si>
  <si>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</si>
  <si>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</si>
  <si>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</si>
  <si>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</si>
  <si>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</si>
  <si>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</si>
  <si>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</si>
  <si>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</si>
  <si>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</si>
  <si>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</si>
  <si>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</si>
  <si>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</si>
  <si>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</si>
  <si>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</si>
  <si>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</si>
  <si>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</si>
  <si>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</si>
  <si>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</si>
  <si>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</si>
  <si>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</si>
  <si>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</si>
  <si>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</si>
  <si>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</si>
  <si>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</si>
  <si>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</si>
  <si>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</si>
  <si>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</si>
  <si>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</si>
  <si>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</si>
  <si>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</si>
  <si>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</si>
  <si>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</si>
  <si>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</si>
  <si>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</si>
  <si>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</si>
  <si>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</si>
  <si>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</si>
  <si>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</si>
  <si>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</si>
  <si>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</si>
  <si>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</si>
  <si>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</si>
  <si>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</si>
  <si>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</si>
  <si>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</si>
  <si>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</si>
  <si>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</si>
  <si>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</si>
  <si>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</si>
  <si>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</si>
  <si>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</si>
  <si>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</si>
  <si>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</si>
  <si>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</si>
  <si>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</si>
  <si>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</si>
  <si>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</si>
  <si>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</si>
  <si>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</si>
  <si>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</si>
  <si>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</si>
  <si>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</si>
  <si>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</si>
  <si>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</si>
  <si>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</si>
  <si>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</si>
  <si>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</si>
  <si>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</si>
  <si>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</si>
  <si>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</si>
  <si>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</si>
  <si>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</si>
  <si>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</si>
  <si>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</si>
  <si>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</si>
  <si>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</si>
  <si>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</si>
  <si>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</si>
  <si>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</si>
  <si>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</si>
  <si>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</si>
  <si>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</si>
  <si>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</si>
  <si>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</si>
  <si>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</si>
  <si>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</si>
  <si>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</si>
  <si>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</si>
  <si>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</si>
  <si>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</si>
  <si>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</si>
  <si>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</si>
  <si>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</si>
  <si>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</si>
  <si>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</si>
  <si>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</si>
  <si>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</si>
  <si>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</si>
  <si>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</si>
  <si>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</si>
  <si>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</si>
  <si>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</si>
  <si>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</si>
  <si>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</si>
  <si>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</si>
  <si>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</si>
  <si>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</si>
  <si>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</si>
  <si>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</si>
  <si>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</si>
  <si>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</si>
  <si>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</si>
  <si>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</si>
  <si>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</si>
  <si>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</si>
  <si>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</si>
  <si>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</si>
  <si>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</si>
  <si>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</si>
  <si>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</si>
  <si>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</si>
  <si>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</si>
  <si>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</si>
  <si>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</si>
  <si>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</si>
  <si>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</si>
  <si>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</si>
  <si>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</si>
  <si>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</si>
  <si>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</si>
  <si>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</si>
  <si>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</si>
  <si>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</si>
  <si>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</si>
  <si>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</si>
  <si>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</si>
  <si>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</si>
  <si>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</si>
  <si>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</si>
  <si>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</si>
  <si>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</si>
  <si>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</si>
  <si>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</si>
  <si>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</si>
  <si>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</si>
  <si>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</si>
  <si>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</si>
  <si>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</si>
  <si>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</si>
  <si>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</si>
  <si>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</si>
  <si>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</si>
  <si>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</si>
  <si>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</si>
  <si>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</si>
  <si>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</si>
  <si>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</si>
  <si>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</si>
  <si>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</si>
  <si>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</si>
  <si>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</si>
  <si>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</si>
  <si>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</si>
  <si>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</si>
  <si>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</si>
  <si>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</si>
  <si>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</si>
  <si>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</si>
  <si>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</si>
  <si>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</si>
  <si>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</si>
  <si>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</si>
  <si>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</si>
  <si>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</si>
  <si>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</si>
  <si>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</si>
  <si>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</si>
  <si>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</si>
  <si>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</si>
  <si>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</si>
  <si>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</si>
  <si>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</si>
  <si>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</si>
  <si>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</si>
  <si>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</si>
  <si>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</si>
  <si>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</si>
  <si>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</si>
  <si>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</si>
  <si>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</si>
  <si>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</si>
  <si>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</si>
  <si>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</si>
  <si>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</si>
  <si>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</si>
  <si>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</si>
  <si>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</si>
  <si>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</si>
  <si>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</si>
  <si>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</si>
  <si>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</si>
  <si>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</si>
  <si>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</si>
  <si>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</si>
  <si>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</si>
  <si>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</si>
  <si>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</si>
  <si>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</si>
  <si>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</si>
  <si>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</si>
  <si>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</si>
  <si>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</si>
  <si>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</si>
  <si>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</si>
  <si>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</si>
  <si>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</si>
  <si>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</si>
  <si>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</si>
  <si>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</si>
  <si>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</si>
  <si>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</si>
  <si>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</si>
  <si>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</si>
  <si>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</si>
  <si>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</si>
  <si>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</si>
  <si>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</si>
  <si>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</si>
  <si>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</si>
  <si>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</si>
  <si>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</si>
  <si>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</si>
  <si>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</si>
  <si>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</si>
  <si>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</si>
  <si>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</si>
  <si>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</si>
  <si>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</si>
  <si>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</si>
  <si>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</si>
  <si>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</si>
  <si>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</si>
  <si>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</si>
  <si>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</si>
  <si>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</si>
  <si>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</si>
  <si>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</si>
  <si>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</si>
  <si>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</si>
  <si>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</si>
  <si>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</si>
  <si>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</si>
  <si>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</si>
  <si>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</si>
  <si>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</si>
  <si>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</si>
  <si>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</si>
  <si>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</si>
  <si>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</si>
  <si>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</si>
  <si>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</si>
  <si>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</si>
  <si>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</si>
  <si>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</si>
  <si>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</si>
  <si>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</si>
  <si>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</si>
  <si>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</si>
  <si>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</si>
  <si>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</si>
  <si>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</si>
  <si>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</si>
  <si>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</si>
  <si>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</si>
  <si>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</si>
  <si>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</si>
  <si>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</si>
  <si>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</si>
  <si>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</si>
  <si>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</si>
  <si>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</si>
  <si>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</si>
  <si>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</si>
  <si>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</si>
  <si>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</si>
  <si>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</si>
  <si>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</si>
  <si>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</si>
  <si>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</si>
  <si>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</si>
  <si>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</si>
  <si>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</si>
  <si>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</si>
  <si>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</si>
  <si>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</si>
  <si>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</si>
  <si>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</si>
  <si>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</si>
  <si>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</si>
  <si>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</si>
  <si>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</si>
  <si>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</si>
  <si>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</si>
  <si>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</si>
  <si>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</si>
  <si>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</si>
  <si>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</si>
  <si>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</si>
  <si>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</si>
  <si>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</si>
  <si>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</si>
  <si>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</si>
  <si>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</si>
  <si>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</si>
  <si>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</si>
  <si>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</si>
  <si>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</si>
  <si>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</si>
  <si>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</si>
  <si>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</si>
  <si>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</si>
  <si>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</si>
  <si>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</si>
  <si>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</si>
  <si>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</si>
  <si>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</si>
  <si>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</si>
  <si>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</si>
  <si>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</si>
  <si>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</si>
  <si>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</si>
  <si>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</si>
  <si>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</si>
  <si>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</si>
  <si>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</si>
  <si>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</si>
  <si>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</si>
  <si>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</si>
  <si>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</si>
  <si>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</si>
  <si>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</si>
  <si>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</si>
  <si>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</si>
  <si>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</si>
  <si>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</si>
  <si>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</si>
  <si>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</si>
  <si>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</si>
  <si>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</si>
  <si>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</si>
  <si>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</si>
  <si>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</si>
  <si>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</si>
  <si>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</si>
  <si>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</si>
  <si>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</si>
  <si>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</si>
  <si>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</si>
  <si>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</si>
  <si>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</si>
  <si>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</si>
  <si>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</si>
  <si>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</si>
  <si>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</si>
  <si>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</si>
  <si>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</si>
  <si>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</si>
  <si>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</si>
  <si>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</si>
  <si>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</si>
  <si>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</si>
  <si>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</si>
  <si>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</si>
  <si>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</si>
  <si>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</si>
  <si>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</si>
  <si>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</si>
  <si>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</si>
  <si>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</si>
  <si>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</si>
  <si>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</si>
  <si>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</si>
  <si>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</si>
  <si>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</si>
  <si>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</si>
  <si>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</si>
  <si>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</si>
  <si>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</si>
  <si>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</si>
  <si>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</si>
  <si>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</si>
  <si>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</si>
  <si>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</si>
  <si>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</si>
  <si>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</si>
  <si>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</si>
  <si>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</si>
  <si>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</si>
  <si>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</si>
  <si>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</si>
  <si>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</si>
  <si>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</si>
  <si>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</si>
  <si>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</si>
  <si>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</si>
  <si>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</si>
  <si>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</si>
  <si>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</si>
  <si>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</si>
  <si>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</si>
  <si>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</si>
  <si>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</si>
  <si>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</si>
  <si>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</si>
  <si>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</si>
  <si>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</si>
  <si>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</si>
  <si>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</si>
  <si>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</si>
  <si>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</si>
  <si>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</si>
  <si>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</si>
  <si>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</si>
  <si>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</si>
  <si>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</si>
  <si>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</si>
  <si>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</si>
  <si>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</si>
  <si>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</si>
  <si>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</si>
  <si>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</si>
  <si>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</si>
  <si>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</si>
  <si>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</si>
  <si>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</si>
  <si>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</si>
  <si>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</si>
  <si>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</si>
  <si>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</si>
  <si>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</si>
  <si>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</si>
  <si>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</si>
  <si>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</si>
  <si>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</si>
  <si>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</si>
  <si>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</si>
  <si>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</si>
  <si>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</si>
  <si>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</si>
  <si>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</si>
  <si>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</si>
  <si>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</si>
  <si>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</si>
  <si>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</si>
  <si>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</si>
  <si>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</si>
  <si>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</si>
  <si>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</si>
  <si>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</si>
  <si>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</si>
  <si>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</si>
  <si>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</si>
  <si>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</si>
  <si>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</si>
  <si>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</si>
  <si>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</si>
  <si>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</si>
  <si>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</si>
  <si>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</si>
  <si>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</si>
  <si>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</si>
  <si>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</si>
  <si>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</si>
  <si>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</si>
  <si>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</si>
  <si>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</si>
  <si>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</si>
  <si>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</si>
  <si>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</si>
  <si>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</si>
  <si>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</si>
  <si>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</si>
  <si>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</si>
  <si>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</si>
  <si>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</si>
  <si>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</si>
  <si>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</si>
  <si>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</si>
  <si>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</si>
  <si>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</si>
  <si>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</si>
  <si>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</si>
  <si>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</si>
  <si>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</si>
  <si>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</si>
  <si>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</si>
  <si>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</si>
  <si>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</si>
  <si>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</si>
  <si>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</si>
  <si>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</si>
  <si>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</si>
  <si>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</si>
  <si>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</si>
  <si>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</si>
  <si>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</si>
  <si>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</si>
  <si>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</si>
  <si>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</si>
  <si>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</si>
  <si>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</si>
  <si>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</si>
  <si>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</si>
  <si>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</si>
  <si>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</si>
  <si>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</si>
  <si>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</si>
  <si>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</si>
  <si>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</si>
  <si>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</si>
  <si>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</si>
  <si>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</si>
  <si>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</si>
  <si>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</si>
  <si>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</si>
  <si>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</si>
  <si>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</si>
  <si>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</si>
  <si>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</si>
  <si>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</si>
  <si>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</si>
  <si>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</si>
  <si>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</si>
  <si>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</si>
  <si>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</si>
  <si>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</si>
  <si>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</si>
  <si>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</si>
  <si>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</si>
  <si>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</si>
  <si>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</si>
  <si>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</si>
  <si>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</si>
  <si>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</si>
  <si>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</si>
  <si>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</si>
  <si>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</si>
  <si>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</si>
  <si>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</si>
  <si>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</si>
  <si>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</si>
  <si>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</si>
  <si>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</si>
  <si>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</si>
  <si>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</si>
  <si>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</si>
  <si>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</si>
  <si>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</si>
  <si>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</si>
  <si>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</si>
  <si>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</si>
  <si>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</si>
  <si>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</si>
  <si>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</si>
  <si>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</si>
  <si>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</si>
  <si>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</si>
  <si>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</si>
  <si>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</si>
  <si>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</si>
  <si>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</si>
  <si>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</si>
  <si>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</si>
  <si>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</si>
  <si>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</si>
  <si>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</si>
  <si>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</si>
  <si>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</si>
  <si>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</si>
  <si>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</si>
  <si>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</si>
  <si>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</si>
  <si>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</si>
  <si>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</si>
  <si>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</si>
  <si>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</si>
  <si>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</si>
  <si>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</si>
  <si>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</si>
  <si>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</si>
  <si>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</si>
  <si>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</si>
  <si>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</si>
  <si>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</si>
  <si>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</si>
  <si>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</si>
  <si>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</si>
  <si>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</si>
  <si>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</si>
  <si>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</si>
  <si>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</si>
  <si>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</si>
  <si>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</si>
  <si>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</si>
  <si>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</si>
  <si>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</si>
  <si>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</si>
  <si>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</si>
  <si>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</si>
  <si>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</si>
  <si>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</si>
  <si>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</si>
  <si>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</si>
  <si>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</si>
  <si>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</si>
  <si>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</si>
  <si>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</si>
  <si>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</si>
  <si>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</si>
  <si>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</si>
  <si>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</si>
  <si>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</si>
  <si>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</si>
  <si>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</si>
  <si>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</si>
  <si>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</si>
  <si>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</si>
  <si>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</si>
  <si>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</si>
  <si>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</si>
  <si>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</si>
  <si>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</si>
  <si>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</si>
  <si>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</si>
  <si>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</si>
  <si>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</si>
  <si>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</si>
  <si>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</si>
  <si>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</si>
  <si>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</si>
  <si>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</si>
  <si>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</si>
  <si>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</si>
  <si>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</si>
  <si>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</si>
  <si>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</si>
  <si>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</si>
  <si>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</si>
  <si>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</si>
  <si>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</si>
  <si>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</si>
  <si>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</si>
  <si>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</si>
  <si>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</si>
  <si>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</si>
  <si>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</si>
  <si>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</si>
  <si>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</si>
  <si>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</si>
  <si>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</si>
  <si>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</si>
  <si>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</si>
  <si>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</si>
  <si>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</si>
  <si>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</si>
  <si>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</si>
  <si>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</si>
  <si>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</si>
  <si>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</si>
  <si>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</si>
  <si>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</si>
  <si>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</si>
  <si>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</si>
  <si>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</si>
  <si>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</si>
  <si>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</si>
  <si>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</si>
  <si>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</si>
  <si>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</si>
  <si>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</si>
  <si>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</si>
  <si>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</si>
  <si>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</si>
  <si>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</si>
  <si>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</si>
  <si>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</si>
  <si>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</si>
  <si>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</si>
  <si>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</si>
  <si>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</si>
  <si>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</si>
  <si>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</si>
  <si>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</si>
  <si>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</si>
  <si>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</si>
  <si>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</si>
  <si>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</si>
  <si>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</si>
  <si>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</si>
  <si>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</si>
  <si>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</si>
  <si>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</si>
  <si>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</si>
  <si>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</si>
  <si>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</si>
  <si>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</si>
  <si>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</si>
  <si>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</si>
  <si>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</si>
  <si>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</si>
  <si>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</si>
  <si>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</si>
  <si>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</si>
  <si>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</si>
  <si>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</si>
  <si>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</si>
  <si>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</si>
  <si>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</si>
  <si>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</si>
  <si>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</si>
  <si>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</si>
  <si>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</si>
  <si>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</si>
  <si>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</si>
  <si>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</si>
  <si>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</si>
  <si>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</si>
  <si>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</si>
  <si>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</si>
  <si>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</si>
  <si>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</si>
  <si>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</si>
  <si>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</si>
  <si>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</si>
  <si>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</si>
  <si>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</si>
  <si>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</si>
  <si>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</si>
  <si>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</si>
  <si>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</si>
  <si>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</si>
  <si>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</si>
  <si>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</si>
  <si>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</si>
  <si>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</si>
  <si>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</si>
  <si>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</si>
  <si>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</si>
  <si>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</si>
  <si>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</si>
  <si>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</si>
  <si>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</si>
  <si>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</si>
  <si>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</si>
  <si>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</si>
  <si>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</si>
  <si>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</si>
  <si>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</si>
  <si>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</si>
  <si>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</si>
  <si>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</si>
  <si>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</si>
  <si>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</si>
  <si>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</si>
  <si>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</si>
  <si>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</si>
  <si>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</si>
  <si>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</si>
  <si>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</si>
  <si>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</si>
  <si>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</si>
  <si>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</si>
  <si>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</si>
  <si>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</si>
  <si>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</si>
  <si>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</si>
  <si>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</si>
  <si>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</si>
  <si>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</si>
  <si>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</si>
  <si>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</si>
  <si>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</si>
  <si>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</si>
  <si>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</si>
  <si>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</si>
  <si>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</si>
  <si>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</si>
  <si>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</si>
  <si>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</si>
  <si>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</si>
  <si>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</si>
  <si>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</si>
  <si>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</si>
  <si>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</si>
  <si>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</si>
  <si>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</si>
  <si>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</si>
  <si>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</si>
  <si>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</si>
  <si>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</si>
  <si>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</si>
  <si>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</si>
  <si>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</si>
  <si>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</si>
  <si>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</si>
  <si>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</si>
  <si>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</si>
  <si>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</si>
  <si>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</si>
  <si>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</si>
  <si>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</si>
  <si>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</si>
  <si>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</si>
  <si>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</si>
  <si>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</si>
  <si>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</si>
  <si>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</si>
  <si>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</si>
  <si>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</si>
  <si>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</si>
  <si>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</si>
  <si>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</si>
  <si>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</si>
  <si>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</si>
  <si>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</si>
  <si>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</si>
  <si>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</si>
  <si>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</si>
  <si>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</si>
  <si>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</si>
  <si>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</si>
  <si>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</si>
  <si>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</si>
  <si>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</si>
  <si>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</si>
  <si>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</si>
  <si>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</si>
  <si>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</si>
  <si>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</si>
  <si>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</si>
  <si>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</si>
  <si>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</si>
  <si>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</si>
  <si>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</si>
  <si>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</si>
  <si>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</si>
  <si>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</si>
  <si>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</si>
  <si>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</si>
  <si>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</si>
  <si>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</si>
  <si>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</si>
  <si>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</si>
  <si>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</si>
  <si>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</si>
  <si>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</si>
  <si>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</si>
  <si>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</si>
  <si>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</si>
  <si>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</si>
  <si>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</si>
  <si>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</si>
  <si>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</si>
  <si>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</si>
  <si>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</si>
  <si>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</si>
  <si>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</si>
  <si>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</si>
  <si>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</si>
  <si>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</si>
  <si>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</si>
  <si>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</si>
  <si>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</si>
  <si>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</si>
  <si>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</si>
  <si>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</si>
  <si>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</si>
  <si>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</si>
  <si>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</si>
  <si>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</si>
  <si>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</si>
  <si>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</si>
  <si>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</si>
  <si>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</si>
  <si>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</si>
  <si>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</si>
  <si>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</si>
  <si>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</si>
  <si>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</si>
  <si>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</si>
  <si>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</si>
  <si>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</si>
  <si>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</si>
  <si>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</si>
  <si>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</si>
  <si>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</si>
  <si>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</si>
  <si>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</si>
  <si>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</si>
  <si>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</si>
  <si>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</si>
  <si>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</si>
  <si>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</si>
  <si>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</si>
  <si>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</si>
  <si>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</si>
  <si>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</si>
  <si>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</si>
  <si>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</si>
  <si>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</si>
  <si>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</si>
  <si>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</si>
  <si>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</si>
  <si>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</si>
  <si>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</si>
  <si>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</si>
  <si>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</si>
  <si>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</si>
  <si>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</si>
  <si>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</si>
  <si>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</si>
  <si>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</si>
  <si>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</si>
  <si>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</si>
  <si>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</si>
  <si>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</si>
  <si>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</si>
  <si>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</si>
  <si>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</si>
  <si>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</si>
  <si>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</si>
  <si>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</si>
  <si>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</si>
  <si>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</si>
  <si>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</si>
  <si>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</si>
  <si>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</si>
  <si>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</si>
  <si>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</si>
  <si>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</si>
  <si>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</si>
  <si>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</si>
  <si>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</si>
  <si>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</si>
  <si>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</si>
  <si>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</si>
  <si>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</si>
  <si>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</si>
  <si>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</si>
  <si>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</si>
  <si>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</si>
  <si>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</si>
  <si>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</si>
  <si>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</si>
  <si>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</si>
  <si>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</si>
  <si>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</si>
  <si>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</si>
  <si>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</si>
  <si>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</si>
  <si>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</si>
  <si>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</si>
  <si>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</si>
  <si>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</si>
  <si>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</si>
  <si>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</si>
  <si>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</si>
  <si>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</si>
  <si>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</si>
  <si>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</si>
  <si>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</si>
  <si>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</si>
  <si>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</si>
  <si>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</si>
  <si>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</si>
  <si>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</si>
  <si>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</si>
  <si>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</si>
  <si>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</si>
  <si>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</si>
  <si>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</si>
  <si>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</si>
  <si>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</si>
  <si>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</si>
  <si>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</si>
  <si>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</si>
  <si>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</si>
  <si>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</si>
  <si>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</si>
  <si>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</si>
  <si>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</si>
  <si>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</si>
  <si>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</si>
  <si>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</si>
  <si>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</si>
  <si>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</si>
  <si>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</si>
  <si>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</si>
  <si>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</si>
  <si>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</si>
  <si>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</si>
  <si>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</si>
  <si>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</si>
  <si>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</si>
  <si>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</si>
  <si>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</si>
  <si>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</si>
  <si>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</si>
  <si>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</si>
  <si>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</si>
  <si>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</si>
  <si>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</si>
  <si>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</si>
  <si>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</si>
  <si>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</si>
  <si>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</si>
  <si>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</si>
  <si>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</si>
  <si>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</si>
  <si>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</si>
  <si>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</si>
  <si>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</si>
  <si>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</si>
  <si>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</si>
  <si>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</si>
  <si>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</si>
  <si>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</si>
  <si>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</si>
  <si>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</si>
  <si>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</si>
  <si>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</si>
  <si>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</si>
  <si>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</si>
  <si>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</si>
  <si>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</si>
  <si>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</si>
  <si>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</si>
  <si>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</si>
  <si>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</si>
  <si>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</si>
  <si>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</si>
  <si>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</si>
  <si>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</si>
  <si>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</si>
  <si>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</si>
  <si>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</si>
  <si>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</si>
  <si>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</si>
  <si>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</si>
  <si>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</si>
  <si>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</si>
  <si>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</si>
  <si>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</si>
  <si>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</si>
  <si>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</si>
  <si>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</si>
  <si>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</si>
  <si>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</si>
  <si>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</si>
  <si>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</si>
  <si>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</si>
  <si>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</si>
  <si>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</si>
  <si>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</si>
  <si>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</si>
  <si>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</si>
  <si>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</si>
  <si>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</si>
  <si>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</si>
  <si>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</si>
  <si>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</si>
  <si>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</si>
  <si>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</si>
  <si>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</si>
  <si>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</si>
  <si>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</si>
  <si>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</si>
  <si>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</si>
  <si>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</si>
  <si>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</si>
  <si>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</si>
  <si>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</si>
  <si>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</si>
  <si>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</si>
  <si>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</si>
  <si>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</si>
  <si>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</si>
  <si>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</si>
  <si>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</si>
  <si>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</si>
  <si>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</si>
  <si>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</si>
  <si>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</si>
  <si>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</si>
  <si>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</si>
  <si>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</si>
  <si>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</si>
  <si>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</si>
  <si>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</si>
  <si>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</si>
  <si>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</si>
  <si>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</si>
  <si>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</si>
  <si>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</si>
  <si>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</si>
  <si>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</si>
  <si>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</si>
  <si>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</si>
  <si>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</si>
  <si>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</si>
  <si>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</si>
  <si>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</si>
  <si>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</si>
  <si>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</si>
  <si>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</si>
  <si>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</si>
  <si>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</si>
  <si>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</si>
  <si>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</si>
  <si>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</si>
  <si>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</si>
  <si>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</si>
  <si>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</si>
  <si>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</si>
  <si>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</si>
  <si>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</si>
  <si>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</si>
  <si>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</si>
  <si>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</si>
  <si>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</si>
  <si>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</si>
  <si>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</si>
  <si>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</si>
  <si>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</si>
  <si>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</si>
  <si>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</si>
  <si>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</si>
  <si>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</si>
  <si>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</si>
  <si>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</si>
  <si>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</si>
  <si>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</si>
  <si>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</si>
  <si>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</si>
  <si>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</si>
  <si>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</si>
  <si>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</si>
  <si>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</si>
  <si>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</si>
  <si>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</si>
  <si>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</si>
  <si>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</si>
  <si>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</si>
  <si>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</si>
  <si>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</si>
  <si>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</si>
  <si>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</si>
  <si>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</si>
  <si>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</si>
  <si>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</si>
  <si>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</si>
  <si>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</si>
  <si>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</si>
  <si>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</si>
  <si>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</si>
  <si>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</si>
  <si>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</si>
  <si>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</si>
  <si>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</si>
  <si>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</si>
  <si>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</si>
  <si>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</si>
  <si>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</si>
  <si>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</si>
  <si>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</si>
  <si>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</si>
  <si>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</si>
  <si>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</si>
  <si>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</si>
  <si>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</si>
  <si>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</si>
  <si>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</si>
  <si>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</si>
  <si>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</si>
  <si>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</si>
  <si>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</si>
  <si>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</si>
  <si>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</si>
  <si>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</si>
  <si>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</si>
  <si>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</si>
  <si>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</si>
  <si>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</si>
  <si>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</si>
  <si>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</si>
  <si>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</si>
  <si>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</si>
  <si>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</si>
  <si>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</si>
  <si>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</si>
  <si>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</si>
  <si>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</si>
  <si>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</si>
  <si>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</si>
  <si>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</si>
  <si>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</si>
  <si>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</si>
  <si>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</si>
  <si>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</si>
  <si>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</si>
  <si>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</si>
  <si>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</si>
  <si>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</si>
  <si>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</si>
  <si>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</si>
  <si>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</si>
  <si>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</si>
  <si>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</si>
  <si>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</si>
  <si>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</si>
  <si>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</si>
  <si>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</si>
  <si>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</si>
  <si>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</si>
  <si>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</si>
  <si>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</si>
  <si>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</si>
  <si>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</si>
  <si>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</si>
  <si>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</si>
  <si>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</si>
  <si>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</si>
  <si>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</si>
  <si>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</si>
  <si>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</si>
  <si>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</si>
  <si>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</si>
  <si>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</si>
  <si>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</si>
  <si>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</si>
  <si>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</si>
  <si>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</si>
  <si>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</si>
  <si>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</si>
  <si>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</si>
  <si>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</si>
  <si>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</si>
  <si>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</si>
  <si>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</si>
  <si>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</si>
  <si>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</si>
  <si>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</si>
  <si>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</si>
  <si>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</si>
  <si>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</si>
  <si>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</si>
  <si>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</si>
  <si>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</si>
  <si>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</si>
  <si>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</si>
  <si>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</si>
  <si>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</si>
  <si>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</si>
  <si>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</si>
  <si>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</si>
  <si>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</si>
  <si>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</si>
  <si>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</si>
  <si>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</si>
  <si>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</si>
  <si>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</si>
  <si>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</si>
  <si>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</si>
  <si>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</si>
  <si>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</si>
  <si>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</si>
  <si>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</si>
  <si>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</si>
  <si>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</si>
  <si>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</si>
  <si>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</si>
  <si>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</si>
  <si>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</si>
  <si>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</si>
  <si>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</si>
  <si>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</si>
  <si>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</si>
  <si>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</si>
  <si>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</si>
  <si>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</si>
  <si>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</si>
  <si>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</si>
  <si>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</si>
  <si>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</si>
  <si>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</si>
  <si>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</si>
  <si>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</si>
  <si>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</si>
  <si>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</si>
  <si>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</si>
  <si>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</si>
  <si>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</si>
  <si>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</si>
  <si>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</si>
  <si>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</si>
  <si>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</si>
  <si>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</si>
  <si>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</si>
  <si>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</si>
  <si>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</si>
  <si>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</si>
  <si>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</si>
  <si>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</si>
  <si>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</si>
  <si>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</si>
  <si>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</si>
  <si>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</si>
  <si>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</si>
  <si>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</si>
  <si>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</si>
  <si>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</si>
  <si>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</si>
  <si>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</si>
  <si>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</si>
  <si>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</si>
  <si>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</si>
  <si>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</si>
  <si>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</si>
  <si>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</si>
  <si>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</si>
  <si>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</si>
  <si>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</si>
  <si>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</si>
  <si>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</si>
  <si>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</si>
  <si>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</si>
  <si>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</si>
  <si>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</si>
  <si>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</si>
  <si>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</si>
  <si>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</si>
  <si>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</si>
  <si>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</si>
  <si>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</si>
  <si>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</si>
  <si>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</si>
  <si>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</si>
  <si>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</si>
  <si>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</si>
  <si>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</si>
  <si>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</si>
  <si>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</si>
  <si>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</si>
  <si>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</si>
  <si>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</si>
  <si>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</si>
  <si>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</si>
  <si>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</si>
  <si>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</si>
  <si>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</si>
  <si>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</si>
  <si>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</si>
  <si>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</si>
  <si>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</si>
  <si>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</si>
  <si>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</si>
  <si>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</si>
  <si>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</si>
  <si>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</si>
  <si>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</si>
  <si>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</si>
  <si>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</si>
  <si>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</si>
  <si>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</si>
  <si>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</si>
  <si>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</si>
  <si>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</si>
  <si>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</si>
  <si>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</si>
  <si>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</si>
  <si>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</si>
  <si>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</si>
  <si>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</si>
  <si>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</si>
  <si>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</si>
  <si>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</si>
  <si>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</si>
  <si>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</si>
  <si>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</si>
  <si>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</si>
  <si>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</si>
  <si>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</si>
  <si>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</si>
  <si>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</si>
  <si>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</si>
  <si>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</si>
  <si>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</si>
  <si>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</si>
  <si>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</si>
  <si>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</si>
  <si>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</si>
  <si>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</si>
  <si>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</si>
  <si>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</si>
  <si>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</si>
  <si>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</si>
  <si>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</si>
  <si>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</si>
  <si>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</si>
  <si>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</si>
  <si>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</si>
  <si>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</si>
  <si>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</si>
  <si>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</si>
  <si>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</si>
  <si>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</si>
  <si>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</si>
  <si>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</si>
  <si>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</si>
  <si>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</si>
  <si>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</si>
  <si>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</si>
  <si>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</si>
  <si>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</si>
  <si>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</si>
  <si>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</si>
  <si>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</si>
  <si>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</si>
  <si>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</si>
  <si>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</si>
  <si>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</si>
  <si>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</si>
  <si>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</si>
  <si>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</si>
  <si>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</si>
  <si>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</si>
  <si>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</si>
  <si>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</si>
  <si>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</si>
  <si>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</si>
  <si>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</si>
  <si>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</si>
  <si>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</si>
  <si>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</si>
  <si>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</si>
  <si>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</si>
  <si>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</si>
  <si>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</si>
  <si>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</si>
  <si>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</si>
  <si>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</si>
  <si>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</si>
  <si>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</si>
  <si>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</si>
  <si>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</si>
  <si>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</si>
  <si>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</si>
  <si>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</si>
  <si>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</si>
  <si>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</si>
  <si>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</si>
  <si>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</si>
  <si>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</si>
  <si>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</si>
  <si>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</si>
  <si>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</si>
  <si>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</si>
  <si>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</si>
  <si>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</si>
  <si>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</si>
  <si>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</si>
  <si>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</si>
  <si>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</si>
  <si>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</si>
  <si>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</si>
  <si>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</si>
  <si>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</si>
  <si>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</si>
  <si>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</si>
  <si>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</si>
  <si>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</si>
  <si>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</si>
  <si>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</si>
  <si>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</si>
  <si>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</si>
  <si>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</si>
  <si>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</si>
  <si>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</si>
  <si>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</si>
  <si>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</si>
  <si>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</si>
  <si>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</si>
  <si>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</si>
  <si>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</si>
  <si>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</si>
  <si>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</si>
  <si>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</si>
  <si>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</si>
  <si>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</si>
  <si>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</si>
  <si>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</si>
  <si>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</si>
  <si>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</si>
  <si>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</si>
  <si>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</si>
  <si>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</si>
  <si>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</si>
  <si>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</si>
  <si>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</si>
  <si>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</si>
  <si>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</si>
  <si>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</si>
  <si>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</si>
  <si>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</si>
  <si>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</si>
  <si>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</si>
  <si>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</si>
  <si>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</si>
  <si>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</si>
  <si>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</si>
  <si>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</si>
  <si>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</si>
  <si>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</si>
  <si>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</si>
  <si>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</si>
  <si>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</si>
  <si>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</si>
  <si>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</si>
  <si>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</si>
  <si>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</si>
  <si>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</si>
  <si>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</si>
  <si>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</si>
  <si>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</si>
  <si>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</si>
  <si>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</si>
  <si>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</si>
  <si>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</si>
  <si>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</si>
  <si>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</si>
  <si>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</si>
  <si>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</si>
  <si>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</si>
  <si>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</si>
  <si>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</si>
  <si>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</si>
  <si>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</si>
  <si>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</si>
  <si>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</si>
  <si>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</si>
  <si>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</si>
  <si>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</si>
  <si>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</si>
  <si>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</si>
  <si>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</si>
  <si>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</si>
  <si>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</si>
  <si>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</si>
  <si>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</si>
  <si>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</si>
  <si>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</si>
  <si>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</si>
  <si>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</si>
  <si>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</si>
  <si>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</si>
  <si>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</si>
  <si>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</si>
  <si>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</si>
  <si>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</si>
  <si>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</si>
  <si>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</si>
  <si>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</si>
  <si>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</si>
  <si>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</si>
  <si>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</si>
  <si>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</si>
  <si>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</si>
  <si>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</si>
  <si>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</si>
  <si>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</si>
  <si>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</si>
  <si>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</si>
  <si>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</si>
  <si>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</si>
  <si>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</si>
  <si>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</si>
  <si>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</si>
  <si>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</si>
  <si>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</si>
  <si>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</si>
  <si>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</si>
  <si>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</si>
  <si>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</si>
  <si>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</si>
  <si>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</si>
  <si>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</si>
  <si>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</si>
  <si>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</si>
  <si>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</si>
  <si>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</si>
  <si>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</si>
  <si>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</si>
  <si>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</si>
  <si>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</si>
  <si>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</si>
  <si>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</si>
  <si>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</si>
  <si>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</si>
  <si>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</si>
  <si>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</si>
  <si>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</si>
  <si>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</si>
  <si>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</si>
  <si>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</si>
  <si>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</si>
  <si>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</si>
  <si>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</si>
  <si>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</si>
  <si>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</si>
  <si>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</si>
  <si>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</si>
  <si>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</si>
  <si>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</si>
  <si>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</si>
  <si>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</si>
  <si>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</si>
  <si>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</si>
  <si>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</si>
  <si>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</si>
  <si>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</si>
  <si>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</si>
  <si>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</si>
  <si>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</si>
  <si>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</si>
  <si>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</si>
  <si>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</si>
  <si>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</si>
  <si>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</si>
  <si>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</si>
  <si>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</si>
  <si>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</si>
  <si>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</si>
  <si>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</si>
  <si>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</si>
  <si>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</si>
  <si>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</si>
  <si>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</si>
  <si>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</si>
  <si>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</si>
  <si>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</si>
  <si>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</si>
  <si>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</si>
  <si>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</si>
  <si>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</si>
  <si>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</si>
  <si>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</si>
  <si>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</si>
  <si>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</si>
  <si>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</si>
  <si>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</si>
  <si>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</si>
  <si>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</si>
  <si>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</si>
  <si>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</si>
  <si>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</si>
  <si>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</si>
  <si>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</si>
  <si>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</si>
  <si>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</si>
  <si>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</si>
  <si>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</si>
  <si>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</si>
  <si>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</si>
  <si>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</si>
  <si>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</si>
  <si>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</si>
  <si>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</si>
  <si>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</si>
  <si>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</si>
  <si>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</si>
  <si>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</si>
  <si>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</si>
  <si>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</si>
  <si>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</si>
  <si>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</si>
  <si>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</si>
  <si>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</si>
  <si>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</si>
  <si>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</si>
  <si>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</si>
  <si>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</si>
  <si>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</si>
  <si>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</si>
  <si>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</si>
  <si>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</si>
  <si>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</si>
  <si>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</si>
  <si>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</si>
  <si>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</si>
  <si>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</si>
  <si>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</si>
  <si>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</si>
  <si>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</si>
  <si>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</si>
  <si>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</si>
  <si>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</si>
  <si>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</si>
  <si>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</si>
  <si>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</si>
  <si>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</si>
  <si>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</si>
  <si>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</si>
  <si>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</si>
  <si>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</si>
  <si>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</si>
  <si>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</si>
  <si>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</si>
  <si>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</si>
  <si>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</si>
  <si>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</si>
  <si>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</si>
  <si>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</si>
  <si>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</si>
  <si>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</si>
  <si>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</si>
  <si>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</si>
  <si>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</si>
  <si>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</si>
  <si>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</si>
  <si>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</si>
  <si>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</si>
  <si>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</si>
  <si>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</si>
  <si>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</si>
  <si>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</si>
  <si>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</si>
  <si>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</si>
  <si>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</si>
  <si>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</si>
  <si>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</si>
  <si>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</si>
  <si>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</si>
  <si>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</si>
  <si>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</si>
  <si>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</si>
  <si>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</si>
  <si>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</si>
  <si>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</si>
  <si>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</si>
  <si>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</si>
  <si>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</si>
  <si>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</si>
  <si>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</si>
  <si>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</si>
  <si>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</si>
  <si>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</si>
  <si>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</si>
  <si>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</si>
  <si>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</si>
  <si>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</si>
  <si>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</si>
  <si>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</si>
  <si>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</si>
  <si>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</si>
  <si>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</si>
  <si>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</si>
  <si>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</si>
  <si>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</si>
  <si>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</si>
  <si>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</si>
  <si>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</si>
  <si>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</si>
  <si>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</si>
  <si>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</si>
  <si>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</si>
  <si>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</si>
  <si>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</si>
  <si>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</si>
  <si>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</si>
  <si>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</si>
  <si>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</si>
  <si>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</si>
  <si>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</si>
  <si>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</si>
  <si>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</si>
  <si>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</si>
  <si>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</si>
  <si>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</si>
  <si>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</si>
  <si>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</si>
  <si>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</si>
  <si>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</si>
  <si>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</si>
  <si>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</si>
  <si>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</si>
  <si>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</si>
  <si>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</si>
  <si>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</si>
  <si>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</si>
  <si>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</si>
  <si>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</si>
  <si>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</si>
  <si>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</si>
  <si>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</si>
  <si>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</si>
  <si>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</si>
  <si>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</si>
  <si>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</si>
  <si>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</si>
  <si>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</si>
  <si>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</si>
  <si>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</si>
  <si>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</si>
  <si>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</si>
  <si>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</si>
  <si>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</si>
  <si>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</si>
  <si>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</si>
  <si>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</si>
  <si>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</si>
  <si>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</si>
  <si>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</si>
  <si>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</si>
  <si>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</si>
  <si>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</si>
  <si>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</si>
  <si>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</si>
  <si>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</si>
  <si>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</si>
  <si>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</si>
  <si>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</si>
  <si>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</si>
  <si>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</si>
  <si>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</si>
  <si>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</si>
  <si>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</si>
  <si>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</si>
  <si>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</si>
  <si>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</si>
  <si>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</si>
  <si>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</si>
  <si>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</si>
  <si>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</si>
  <si>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</si>
  <si>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</si>
  <si>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</si>
  <si>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</si>
  <si>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</si>
  <si>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</si>
  <si>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</si>
  <si>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</si>
  <si>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</si>
  <si>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</si>
  <si>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</si>
  <si>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</si>
  <si>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</si>
  <si>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</si>
  <si>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</si>
  <si>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</si>
  <si>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</si>
  <si>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</si>
  <si>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</si>
  <si>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</si>
  <si>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</si>
  <si>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</si>
  <si>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</si>
  <si>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</si>
  <si>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</si>
  <si>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</si>
  <si>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</si>
  <si>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</si>
  <si>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</si>
  <si>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</si>
  <si>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</si>
  <si>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</si>
  <si>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</si>
  <si>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</si>
  <si>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</si>
  <si>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</si>
  <si>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</si>
  <si>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</si>
  <si>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</si>
  <si>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</si>
  <si>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</si>
  <si>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</si>
  <si>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</si>
  <si>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</si>
  <si>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</si>
  <si>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</si>
  <si>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</si>
  <si>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</si>
  <si>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</si>
  <si>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</si>
  <si>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</si>
  <si>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</si>
  <si>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</si>
  <si>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</si>
  <si>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</si>
  <si>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</si>
  <si>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</si>
  <si>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</si>
  <si>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</si>
  <si>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</si>
  <si>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</si>
  <si>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</si>
  <si>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</si>
  <si>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</si>
  <si>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</si>
  <si>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</si>
  <si>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</si>
  <si>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</si>
  <si>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</si>
  <si>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</si>
  <si>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</si>
  <si>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</si>
  <si>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</si>
  <si>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</si>
  <si>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</si>
  <si>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</si>
  <si>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</si>
  <si>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</si>
  <si>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</si>
  <si>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</si>
  <si>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</si>
  <si>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</si>
  <si>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</si>
  <si>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</si>
  <si>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</si>
  <si>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</si>
  <si>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</si>
  <si>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</si>
  <si>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</si>
  <si>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</si>
  <si>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</si>
  <si>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</si>
  <si>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</si>
  <si>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</si>
  <si>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</si>
  <si>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</si>
  <si>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</si>
  <si>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</si>
  <si>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</si>
  <si>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</si>
  <si>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</si>
  <si>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</si>
  <si>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</si>
  <si>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</si>
  <si>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</si>
  <si>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</si>
  <si>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</si>
  <si>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</si>
  <si>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</si>
  <si>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</si>
  <si>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</si>
  <si>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</si>
  <si>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</si>
  <si>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</si>
  <si>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</si>
  <si>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</si>
  <si>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</si>
  <si>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</si>
  <si>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</si>
  <si>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</si>
  <si>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</si>
  <si>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</si>
  <si>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</si>
  <si>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</si>
  <si>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</si>
  <si>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</si>
  <si>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</si>
  <si>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</si>
  <si>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</si>
  <si>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</si>
  <si>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</si>
  <si>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</si>
  <si>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</si>
  <si>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</si>
  <si>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</si>
  <si>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</si>
  <si>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</si>
  <si>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</si>
  <si>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</si>
  <si>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</si>
  <si>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</si>
  <si>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</si>
  <si>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</si>
  <si>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</si>
  <si>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</si>
  <si>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</si>
  <si>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</si>
  <si>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</si>
  <si>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</si>
  <si>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</si>
  <si>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</si>
  <si>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</si>
  <si>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</si>
  <si>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</si>
  <si>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</si>
  <si>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</si>
  <si>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</si>
  <si>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</si>
  <si>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</si>
  <si>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</si>
  <si>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</si>
  <si>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</si>
  <si>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</si>
  <si>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</si>
  <si>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</si>
  <si>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</si>
  <si>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</si>
  <si>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</si>
  <si>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</si>
  <si>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</si>
  <si>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</si>
  <si>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</si>
  <si>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</si>
  <si>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</si>
  <si>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</si>
  <si>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</si>
  <si>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</si>
  <si>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</si>
  <si>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</si>
  <si>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</si>
  <si>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</si>
  <si>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</si>
  <si>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</si>
  <si>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</si>
  <si>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</si>
  <si>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</si>
  <si>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</si>
  <si>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</si>
  <si>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</si>
  <si>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</si>
  <si>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</si>
  <si>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</si>
  <si>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</si>
  <si>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</si>
  <si>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</si>
  <si>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</si>
  <si>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</si>
  <si>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</si>
  <si>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</si>
  <si>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</si>
  <si>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</si>
  <si>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</si>
  <si>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</si>
  <si>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</si>
  <si>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</si>
  <si>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</si>
  <si>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</si>
  <si>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</si>
  <si>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</si>
  <si>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</si>
  <si>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</si>
  <si>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</si>
  <si>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</si>
  <si>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</si>
  <si>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</si>
  <si>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</si>
  <si>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</si>
  <si>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</si>
  <si>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</si>
  <si>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</si>
  <si>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</si>
  <si>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</si>
  <si>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</si>
  <si>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</si>
  <si>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</si>
  <si>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</si>
  <si>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</si>
  <si>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</si>
  <si>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</si>
  <si>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</si>
  <si>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</si>
  <si>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</si>
  <si>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</si>
  <si>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</si>
  <si>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</si>
  <si>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</si>
  <si>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</si>
  <si>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</si>
  <si>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</si>
  <si>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</si>
  <si>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</si>
  <si>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</si>
  <si>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</si>
  <si>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</si>
  <si>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</si>
  <si>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</si>
  <si>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</si>
  <si>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</si>
  <si>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</si>
  <si>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</si>
  <si>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</si>
  <si>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</si>
  <si>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</si>
  <si>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</si>
  <si>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</si>
  <si>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</si>
  <si>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</si>
  <si>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</si>
  <si>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</si>
  <si>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</si>
  <si>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</si>
  <si>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</si>
  <si>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</si>
  <si>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</si>
  <si>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</si>
  <si>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</si>
  <si>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</si>
  <si>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</si>
  <si>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</si>
  <si>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</si>
  <si>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</si>
  <si>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</si>
  <si>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</si>
  <si>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</si>
  <si>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</si>
  <si>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</si>
  <si>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</si>
  <si>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</si>
  <si>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</si>
  <si>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</si>
  <si>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</si>
  <si>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</si>
  <si>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</si>
  <si>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</si>
  <si>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</si>
  <si>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</si>
  <si>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</si>
  <si>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</si>
  <si>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</si>
  <si>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</si>
  <si>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</si>
  <si>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</si>
  <si>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</si>
  <si>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</si>
  <si>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</si>
  <si>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</si>
  <si>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</si>
  <si>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</si>
  <si>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</si>
  <si>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</si>
  <si>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</si>
  <si>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</si>
  <si>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</si>
  <si>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</si>
  <si>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</si>
  <si>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</si>
  <si>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</si>
  <si>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</si>
  <si>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</si>
  <si>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</si>
  <si>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</si>
  <si>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</si>
  <si>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</si>
  <si>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</si>
  <si>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</si>
  <si>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</si>
  <si>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</si>
  <si>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</si>
  <si>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</si>
  <si>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</si>
  <si>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</si>
  <si>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</si>
  <si>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</si>
  <si>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</si>
  <si>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</si>
  <si>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</si>
  <si>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</si>
  <si>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</si>
  <si>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</si>
  <si>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</si>
  <si>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</si>
  <si>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</si>
  <si>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</si>
  <si>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</si>
  <si>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</si>
  <si>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</si>
  <si>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</si>
  <si>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</si>
  <si>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</si>
  <si>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</si>
  <si>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</si>
  <si>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</si>
  <si>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</si>
  <si>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</si>
  <si>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</si>
  <si>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</si>
  <si>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</si>
  <si>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</si>
  <si>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</si>
  <si>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</si>
  <si>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</si>
  <si>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</si>
  <si>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</si>
  <si>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</si>
  <si>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</si>
  <si>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</si>
  <si>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</si>
  <si>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</si>
  <si>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</si>
  <si>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</si>
  <si>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</si>
  <si>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</si>
  <si>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</si>
  <si>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</si>
  <si>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</si>
  <si>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</si>
  <si>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</si>
  <si>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</si>
  <si>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</si>
  <si>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</si>
  <si>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</si>
  <si>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</si>
  <si>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</si>
  <si>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</si>
  <si>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</si>
  <si>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</si>
  <si>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</si>
  <si>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</si>
  <si>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</si>
  <si>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</si>
  <si>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</si>
  <si>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</si>
  <si>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</si>
  <si>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</si>
  <si>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</si>
  <si>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</si>
  <si>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</si>
  <si>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</si>
  <si>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</si>
  <si>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</si>
  <si>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</si>
  <si>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</si>
  <si>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</si>
  <si>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</si>
  <si>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</si>
  <si>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</si>
  <si>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</si>
  <si>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</si>
  <si>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</si>
  <si>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</si>
  <si>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</si>
  <si>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</si>
  <si>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</si>
  <si>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</si>
  <si>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</si>
  <si>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</si>
  <si>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</si>
  <si>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</si>
  <si>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</si>
  <si>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</si>
  <si>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</si>
  <si>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</si>
  <si>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</si>
  <si>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</si>
  <si>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</si>
  <si>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</si>
  <si>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</si>
  <si>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</si>
  <si>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</si>
  <si>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</si>
  <si>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</si>
  <si>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</si>
  <si>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</si>
  <si>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</si>
  <si>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</si>
  <si>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</si>
  <si>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</si>
  <si>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</si>
  <si>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</si>
  <si>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</si>
  <si>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</si>
  <si>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</si>
  <si>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</si>
  <si>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</si>
  <si>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</si>
  <si>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</si>
  <si>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</si>
  <si>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</si>
  <si>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</si>
  <si>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</si>
  <si>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</si>
  <si>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</si>
  <si>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</si>
  <si>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</si>
  <si>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</si>
  <si>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</si>
  <si>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</si>
  <si>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</si>
  <si>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</si>
  <si>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</si>
  <si>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</si>
  <si>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</si>
  <si>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</si>
  <si>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</si>
  <si>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</si>
  <si>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</si>
  <si>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</si>
  <si>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</si>
  <si>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</si>
  <si>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</si>
  <si>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</si>
  <si>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</si>
  <si>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</si>
  <si>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</si>
  <si>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</si>
  <si>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</si>
  <si>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</si>
  <si>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</si>
  <si>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</si>
  <si>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</si>
  <si>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</si>
  <si>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</si>
  <si>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</si>
  <si>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</si>
  <si>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</si>
  <si>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</si>
  <si>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</si>
  <si>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</si>
  <si>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</si>
  <si>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</si>
  <si>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</si>
  <si>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</si>
  <si>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</si>
  <si>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</si>
  <si>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</si>
  <si>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</si>
  <si>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</si>
  <si>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</si>
  <si>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</si>
  <si>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</si>
  <si>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</si>
  <si>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</si>
  <si>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</si>
  <si>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</si>
  <si>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</si>
  <si>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</si>
  <si>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</si>
  <si>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</si>
  <si>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</si>
  <si>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</si>
  <si>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</si>
  <si>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</si>
  <si>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</si>
  <si>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</si>
  <si>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</si>
  <si>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</si>
  <si>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</si>
  <si>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</si>
  <si>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</si>
  <si>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</si>
  <si>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</si>
  <si>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</si>
  <si>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</si>
  <si>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</si>
  <si>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</si>
  <si>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</si>
  <si>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</si>
  <si>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</si>
  <si>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</si>
  <si>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</si>
  <si>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</si>
  <si>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</si>
  <si>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</si>
  <si>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</si>
  <si>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</si>
  <si>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</si>
  <si>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</si>
  <si>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</si>
  <si>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</si>
  <si>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</si>
  <si>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</si>
  <si>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</si>
  <si>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</si>
  <si>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</si>
  <si>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</si>
  <si>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</si>
  <si>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</si>
  <si>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</si>
  <si>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</si>
  <si>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</si>
  <si>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</si>
  <si>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</si>
  <si>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</si>
  <si>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</si>
  <si>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</si>
  <si>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</si>
  <si>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</si>
  <si>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</si>
  <si>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</si>
  <si>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</si>
  <si>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</si>
  <si>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</si>
  <si>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</si>
  <si>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</si>
  <si>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</si>
  <si>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</si>
  <si>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</si>
  <si>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</si>
  <si>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</si>
  <si>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</si>
  <si>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</si>
  <si>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</si>
  <si>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</si>
  <si>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</si>
  <si>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</si>
  <si>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</si>
  <si>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</si>
  <si>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</si>
  <si>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</si>
  <si>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</si>
  <si>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</si>
  <si>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</si>
  <si>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</si>
  <si>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</si>
  <si>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</si>
  <si>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</si>
  <si>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</si>
  <si>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</si>
  <si>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</si>
  <si>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</si>
  <si>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</si>
  <si>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</si>
  <si>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</si>
  <si>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</si>
  <si>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</si>
  <si>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</si>
  <si>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</si>
  <si>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</si>
  <si>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</si>
  <si>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</si>
  <si>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</si>
  <si>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</si>
  <si>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</si>
  <si>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</si>
  <si>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</si>
  <si>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</si>
  <si>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</si>
  <si>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</si>
  <si>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</si>
  <si>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</si>
  <si>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</si>
  <si>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</si>
  <si>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</si>
  <si>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</si>
  <si>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</si>
  <si>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</si>
  <si>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</si>
  <si>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</si>
  <si>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</si>
  <si>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</si>
  <si>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</si>
  <si>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</si>
  <si>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</si>
  <si>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</si>
  <si>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</si>
  <si>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</si>
  <si>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</si>
  <si>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</si>
  <si>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</si>
  <si>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</si>
  <si>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</si>
  <si>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</si>
  <si>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</si>
  <si>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</si>
  <si>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</si>
  <si>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</si>
  <si>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</si>
  <si>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</si>
  <si>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</si>
  <si>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</si>
  <si>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</si>
  <si>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</si>
  <si>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</si>
  <si>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</si>
  <si>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</si>
  <si>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</si>
  <si>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</si>
  <si>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</si>
  <si>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</si>
  <si>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</si>
  <si>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</si>
  <si>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</si>
  <si>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</si>
  <si>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</si>
  <si>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</si>
  <si>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</si>
  <si>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</si>
  <si>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</si>
  <si>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</si>
  <si>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</si>
  <si>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</si>
  <si>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</si>
  <si>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</si>
  <si>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</si>
  <si>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</si>
  <si>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</si>
  <si>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</si>
  <si>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</si>
  <si>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</si>
  <si>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</si>
  <si>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</si>
  <si>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</si>
  <si>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</si>
  <si>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</si>
  <si>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</si>
  <si>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</si>
  <si>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</si>
  <si>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</si>
  <si>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</si>
  <si>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</si>
  <si>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</si>
  <si>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</si>
  <si>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</si>
  <si>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</si>
  <si>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</si>
  <si>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</si>
  <si>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</si>
  <si>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</si>
  <si>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</si>
  <si>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</si>
  <si>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</si>
  <si>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</si>
  <si>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</si>
  <si>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</si>
  <si>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</si>
  <si>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</si>
  <si>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</si>
  <si>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</si>
  <si>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</si>
  <si>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</si>
  <si>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</si>
  <si>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</si>
  <si>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</si>
  <si>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</si>
  <si>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</si>
  <si>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</si>
  <si>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</si>
  <si>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</si>
  <si>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</si>
  <si>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</si>
  <si>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</si>
  <si>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</si>
  <si>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</si>
  <si>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</si>
  <si>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</si>
  <si>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</si>
  <si>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</si>
  <si>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</si>
  <si>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</si>
  <si>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</si>
  <si>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</si>
  <si>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</si>
  <si>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</si>
  <si>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</si>
  <si>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</si>
  <si>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</si>
  <si>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</si>
  <si>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</si>
  <si>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</si>
  <si>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</si>
  <si>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</si>
  <si>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</si>
  <si>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</si>
  <si>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</si>
  <si>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</si>
  <si>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</si>
  <si>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</si>
  <si>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</si>
  <si>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</si>
  <si>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</si>
  <si>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</si>
  <si>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</si>
  <si>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</si>
  <si>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</si>
  <si>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</si>
  <si>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</si>
  <si>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</si>
  <si>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</si>
  <si>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</si>
  <si>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</si>
  <si>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</si>
  <si>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</si>
  <si>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</si>
  <si>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</si>
  <si>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</si>
  <si>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</si>
  <si>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</si>
  <si>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</si>
  <si>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</si>
  <si>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</si>
  <si>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</si>
  <si>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</si>
  <si>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</si>
  <si>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</si>
  <si>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</si>
  <si>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</si>
  <si>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</si>
  <si>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</si>
  <si>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</si>
  <si>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</si>
  <si>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</si>
  <si>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</si>
  <si>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</si>
  <si>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</si>
  <si>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</si>
  <si>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</si>
  <si>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</si>
  <si>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</si>
  <si>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</si>
  <si>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</si>
  <si>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</si>
  <si>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</si>
  <si>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</si>
  <si>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</si>
  <si>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</si>
  <si>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</si>
  <si>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</si>
  <si>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</si>
  <si>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</si>
  <si>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</si>
  <si>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</si>
  <si>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</si>
  <si>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</si>
  <si>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</si>
  <si>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</si>
  <si>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</si>
  <si>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</si>
  <si>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</si>
  <si>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</si>
  <si>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</si>
  <si>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</si>
  <si>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</si>
  <si>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</si>
  <si>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</si>
  <si>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</si>
  <si>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</si>
  <si>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</si>
  <si>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</si>
  <si>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</si>
  <si>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</si>
  <si>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</si>
  <si>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</si>
  <si>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</si>
  <si>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</si>
  <si>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</si>
  <si>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</si>
  <si>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</si>
  <si>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</si>
  <si>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</si>
  <si>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</si>
  <si>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</si>
  <si>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</si>
  <si>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</si>
  <si>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</si>
  <si>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</si>
  <si>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</si>
  <si>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</si>
  <si>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</si>
  <si>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</si>
  <si>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</si>
  <si>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</si>
  <si>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</si>
  <si>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</si>
  <si>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</si>
  <si>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</si>
  <si>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</si>
  <si>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</si>
  <si>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</si>
  <si>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</si>
  <si>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</si>
  <si>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</si>
  <si>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</si>
  <si>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</si>
  <si>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</si>
  <si>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</si>
  <si>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</si>
  <si>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</si>
  <si>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</si>
  <si>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</si>
  <si>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</si>
  <si>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</si>
  <si>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</si>
  <si>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</si>
  <si>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</si>
  <si>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</si>
  <si>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</si>
  <si>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</si>
  <si>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</si>
  <si>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</si>
  <si>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</si>
  <si>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</si>
  <si>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</si>
  <si>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</si>
  <si>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</si>
  <si>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</si>
  <si>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</si>
  <si>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</si>
  <si>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</si>
  <si>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</si>
  <si>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</si>
  <si>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</si>
  <si>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</si>
  <si>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</si>
  <si>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</si>
  <si>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</si>
  <si>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</si>
  <si>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</si>
  <si>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</si>
  <si>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</si>
  <si>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</si>
  <si>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</si>
  <si>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</si>
  <si>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</si>
  <si>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</si>
  <si>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</si>
  <si>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</si>
  <si>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</si>
  <si>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</si>
  <si>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</si>
  <si>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</si>
  <si>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</si>
  <si>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</si>
  <si>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</si>
  <si>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</si>
  <si>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</si>
  <si>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</si>
  <si>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</si>
  <si>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</si>
  <si>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</si>
  <si>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</si>
  <si>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</si>
  <si>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</si>
  <si>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</si>
  <si>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</si>
  <si>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</si>
  <si>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</si>
  <si>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</si>
  <si>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</si>
  <si>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</si>
  <si>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</si>
  <si>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</si>
  <si>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</si>
  <si>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</si>
  <si>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</si>
  <si>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</si>
  <si>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</si>
  <si>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</si>
  <si>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</si>
  <si>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</si>
  <si>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</si>
  <si>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</si>
  <si>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</si>
  <si>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</si>
  <si>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</si>
  <si>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</si>
  <si>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</si>
  <si>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</si>
  <si>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</si>
  <si>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</si>
  <si>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</si>
  <si>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</si>
  <si>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</si>
  <si>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</si>
  <si>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</si>
  <si>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</si>
  <si>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</si>
  <si>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</si>
  <si>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</si>
  <si>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</si>
  <si>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</si>
  <si>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</si>
  <si>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</si>
  <si>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</si>
  <si>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</si>
  <si>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</si>
  <si>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</si>
  <si>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</si>
  <si>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</si>
  <si>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</si>
  <si>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</si>
  <si>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</si>
  <si>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</si>
  <si>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</si>
  <si>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</si>
  <si>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</si>
  <si>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</si>
  <si>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</si>
  <si>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</si>
  <si>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</si>
  <si>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</si>
  <si>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</si>
  <si>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</si>
  <si>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</si>
  <si>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</si>
  <si>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</si>
  <si>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</si>
  <si>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</si>
  <si>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</si>
  <si>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</si>
  <si>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</si>
  <si>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</si>
  <si>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</si>
  <si>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</si>
  <si>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</si>
  <si>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</si>
  <si>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</si>
  <si>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</si>
  <si>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</si>
  <si>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</si>
  <si>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</si>
  <si>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</si>
  <si>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</si>
  <si>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</si>
  <si>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</si>
  <si>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</si>
  <si>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</si>
  <si>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</si>
  <si>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</si>
  <si>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</si>
  <si>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</si>
  <si>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</si>
  <si>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</si>
  <si>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</si>
  <si>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</si>
  <si>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</si>
  <si>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</si>
  <si>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</si>
  <si>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</si>
  <si>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</si>
  <si>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</si>
  <si>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</si>
  <si>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</si>
  <si>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</si>
  <si>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</si>
  <si>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</si>
  <si>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</si>
  <si>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</si>
  <si>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</si>
  <si>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</si>
  <si>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</si>
  <si>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</si>
  <si>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</si>
  <si>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</si>
  <si>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</si>
  <si>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</si>
  <si>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</si>
  <si>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</si>
  <si>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</si>
  <si>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</si>
  <si>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</si>
  <si>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</si>
  <si>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</si>
  <si>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</si>
  <si>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</si>
  <si>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</si>
  <si>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</si>
  <si>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</si>
  <si>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</si>
  <si>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</si>
  <si>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</si>
  <si>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</si>
  <si>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</si>
  <si>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</si>
  <si>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</si>
  <si>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</si>
  <si>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</si>
  <si>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</si>
  <si>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</si>
  <si>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</si>
  <si>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</si>
  <si>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</si>
  <si>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</si>
  <si>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</si>
  <si>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</si>
  <si>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</si>
  <si>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</si>
  <si>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</si>
  <si>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</si>
  <si>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</si>
  <si>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</si>
  <si>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</si>
  <si>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</si>
  <si>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</si>
  <si>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</si>
  <si>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</si>
  <si>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</si>
  <si>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</si>
  <si>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</si>
  <si>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</si>
  <si>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</si>
  <si>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</si>
  <si>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</si>
  <si>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</si>
  <si>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</si>
  <si>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</si>
  <si>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</si>
  <si>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</si>
  <si>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</si>
  <si>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</si>
  <si>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</si>
  <si>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</si>
  <si>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</si>
  <si>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</si>
  <si>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</si>
  <si>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</si>
  <si>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</si>
  <si>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</si>
  <si>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</si>
  <si>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</si>
  <si>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</si>
  <si>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</si>
  <si>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</si>
  <si>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</si>
  <si>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</si>
  <si>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</si>
  <si>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</si>
  <si>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</si>
  <si>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</si>
  <si>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</si>
  <si>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</si>
  <si>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</si>
  <si>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</si>
  <si>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</si>
  <si>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</si>
  <si>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</si>
  <si>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</si>
  <si>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</si>
  <si>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</si>
  <si>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</si>
  <si>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</si>
  <si>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</si>
  <si>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</si>
  <si>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</si>
  <si>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</si>
  <si>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</si>
  <si>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</si>
  <si>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</si>
  <si>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</si>
  <si>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</si>
  <si>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</si>
  <si>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</si>
  <si>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</si>
  <si>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</si>
  <si>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</si>
  <si>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</si>
  <si>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</si>
  <si>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</si>
  <si>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</si>
  <si>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</si>
  <si>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</si>
  <si>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</si>
  <si>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</si>
  <si>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</si>
  <si>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</si>
  <si>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</si>
  <si>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</si>
  <si>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</si>
  <si>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</si>
  <si>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</si>
  <si>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</si>
  <si>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</si>
  <si>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</si>
  <si>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</si>
  <si>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</si>
  <si>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</si>
  <si>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</si>
  <si>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</si>
  <si>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</si>
  <si>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</si>
  <si>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</si>
  <si>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</si>
  <si>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</si>
  <si>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</si>
  <si>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</si>
  <si>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</si>
  <si>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</si>
  <si>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</si>
  <si>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</si>
  <si>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</si>
  <si>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</si>
  <si>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</si>
  <si>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</si>
  <si>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</si>
  <si>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</si>
  <si>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</si>
  <si>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</si>
  <si>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</si>
  <si>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</si>
  <si>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</si>
  <si>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</si>
  <si>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</si>
  <si>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</si>
  <si>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</si>
  <si>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</si>
  <si>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</si>
  <si>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</si>
  <si>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</si>
  <si>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</si>
  <si>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</si>
  <si>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</si>
  <si>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</si>
  <si>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</si>
  <si>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</si>
  <si>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</si>
  <si>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</si>
  <si>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</si>
  <si>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</si>
  <si>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</si>
  <si>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</si>
  <si>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</si>
  <si>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</si>
  <si>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</si>
  <si>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</si>
  <si>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</si>
  <si>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</si>
  <si>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</si>
  <si>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</si>
  <si>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</si>
  <si>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</si>
  <si>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</si>
  <si>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</si>
  <si>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</si>
  <si>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</si>
  <si>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</si>
  <si>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</si>
  <si>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</si>
  <si>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</si>
  <si>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</si>
  <si>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</si>
  <si>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</si>
  <si>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</si>
  <si>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</si>
  <si>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</si>
  <si>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</si>
  <si>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</si>
  <si>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</si>
  <si>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</si>
  <si>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</si>
  <si>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</si>
  <si>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</si>
  <si>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</si>
  <si>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</si>
  <si>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</si>
  <si>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</si>
  <si>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</si>
  <si>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</si>
  <si>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</si>
  <si>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</si>
  <si>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</si>
  <si>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</si>
  <si>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</si>
  <si>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</si>
  <si>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</si>
  <si>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</si>
  <si>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</si>
  <si>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</si>
  <si>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</si>
  <si>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</si>
  <si>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</si>
  <si>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</si>
  <si>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</si>
  <si>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</si>
  <si>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</si>
  <si>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</si>
  <si>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</si>
  <si>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</si>
  <si>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</si>
  <si>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</si>
  <si>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</si>
  <si>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</si>
  <si>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</si>
  <si>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</si>
  <si>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</si>
  <si>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</si>
  <si>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</si>
  <si>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</si>
  <si>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</si>
  <si>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</si>
  <si>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</si>
  <si>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</si>
  <si>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</si>
  <si>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</si>
  <si>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</si>
  <si>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</si>
  <si>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</si>
  <si>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</si>
  <si>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</si>
  <si>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</si>
  <si>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</si>
  <si>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</si>
  <si>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</si>
  <si>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</si>
  <si>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</si>
  <si>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</si>
  <si>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</si>
  <si>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</si>
  <si>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</si>
  <si>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</si>
  <si>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</si>
  <si>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</si>
  <si>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</si>
  <si>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</si>
  <si>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</si>
  <si>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</si>
  <si>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</si>
  <si>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</si>
  <si>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</si>
  <si>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</si>
  <si>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</si>
  <si>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</si>
  <si>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</si>
  <si>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</si>
  <si>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</si>
  <si>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</si>
  <si>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</si>
  <si>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</si>
  <si>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</si>
  <si>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</si>
  <si>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</si>
  <si>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</si>
  <si>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</si>
  <si>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</si>
  <si>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</si>
  <si>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</si>
  <si>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</si>
  <si>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</si>
  <si>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</si>
  <si>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</si>
  <si>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</si>
  <si>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</si>
  <si>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</si>
  <si>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</si>
  <si>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</si>
  <si>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</si>
  <si>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</si>
  <si>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</si>
  <si>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</si>
  <si>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</si>
  <si>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</si>
  <si>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</si>
  <si>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</si>
  <si>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</si>
  <si>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</si>
  <si>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</si>
  <si>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</si>
  <si>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</si>
  <si>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</si>
  <si>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</si>
  <si>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</si>
  <si>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</si>
  <si>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</si>
  <si>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</si>
  <si>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</si>
  <si>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</si>
  <si>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</si>
  <si>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</si>
  <si>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</si>
  <si>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</si>
  <si>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</si>
  <si>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</si>
  <si>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</si>
  <si>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</si>
  <si>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</si>
  <si>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</si>
  <si>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</si>
  <si>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</si>
  <si>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</si>
  <si>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</si>
  <si>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</si>
  <si>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</si>
  <si>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</si>
  <si>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</si>
  <si>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</si>
  <si>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</si>
  <si>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</si>
  <si>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</si>
  <si>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</si>
  <si>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</si>
  <si>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</si>
  <si>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</si>
  <si>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</si>
  <si>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</si>
  <si>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</si>
  <si>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</si>
  <si>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</si>
  <si>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</si>
  <si>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</si>
  <si>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</si>
  <si>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</si>
  <si>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</si>
  <si>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</si>
  <si>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</si>
  <si>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</si>
  <si>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</si>
  <si>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</si>
  <si>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</si>
  <si>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</si>
  <si>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</si>
  <si>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</si>
  <si>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</si>
  <si>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</si>
  <si>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</si>
  <si>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</si>
  <si>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</si>
  <si>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</si>
  <si>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</si>
  <si>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</si>
  <si>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</si>
  <si>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</si>
  <si>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</si>
  <si>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</si>
  <si>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</si>
  <si>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</si>
  <si>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</si>
  <si>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</si>
  <si>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</si>
  <si>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</si>
  <si>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</si>
  <si>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</si>
  <si>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</si>
  <si>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</si>
  <si>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</si>
  <si>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</si>
  <si>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</si>
  <si>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</si>
  <si>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</si>
  <si>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</si>
  <si>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</si>
  <si>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</si>
  <si>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</si>
  <si>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</si>
  <si>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</si>
  <si>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</si>
  <si>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</si>
  <si>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</si>
  <si>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</si>
  <si>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</si>
  <si>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</si>
  <si>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</si>
  <si>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</si>
  <si>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</si>
  <si>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</si>
  <si>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</si>
  <si>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</si>
  <si>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</si>
  <si>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</si>
  <si>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</si>
  <si>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</si>
  <si>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</si>
  <si>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</si>
  <si>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</si>
  <si>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</si>
  <si>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</si>
  <si>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</si>
  <si>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</si>
  <si>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</si>
  <si>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</si>
  <si>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</si>
  <si>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</si>
  <si>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</si>
  <si>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</si>
  <si>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</si>
  <si>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</si>
  <si>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</si>
  <si>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</si>
  <si>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</si>
  <si>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</si>
  <si>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</si>
  <si>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</si>
  <si>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</si>
  <si>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</si>
  <si>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</si>
  <si>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</si>
  <si>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</si>
  <si>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</si>
  <si>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</si>
  <si>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</si>
  <si>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</si>
  <si>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</si>
  <si>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</si>
  <si>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</si>
  <si>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</si>
  <si>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</si>
  <si>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</si>
  <si>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</si>
  <si>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</si>
  <si>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</si>
  <si>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</si>
  <si>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</si>
  <si>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</si>
  <si>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</si>
  <si>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</si>
  <si>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</si>
  <si>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</si>
  <si>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</si>
  <si>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</si>
  <si>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</si>
  <si>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</si>
  <si>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</si>
  <si>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</si>
  <si>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</si>
  <si>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</si>
  <si>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</si>
  <si>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</si>
  <si>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</si>
  <si>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</si>
  <si>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</si>
  <si>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</si>
  <si>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</si>
  <si>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</si>
  <si>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</si>
  <si>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</si>
  <si>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</si>
  <si>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</si>
  <si>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</si>
  <si>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</si>
  <si>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</si>
  <si>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</si>
  <si>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</si>
  <si>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</si>
  <si>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</si>
  <si>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</si>
  <si>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</si>
  <si>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</si>
  <si>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</si>
  <si>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</si>
  <si>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</si>
  <si>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</si>
  <si>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</si>
  <si>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</si>
  <si>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</si>
  <si>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</si>
  <si>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</si>
  <si>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</si>
  <si>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</si>
  <si>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</si>
  <si>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</si>
  <si>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</si>
  <si>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</si>
  <si>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</si>
  <si>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</si>
  <si>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</si>
  <si>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</si>
  <si>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</si>
  <si>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</si>
  <si>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</si>
  <si>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</si>
  <si>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</si>
  <si>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</si>
  <si>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</si>
  <si>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</si>
  <si>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</si>
  <si>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</si>
  <si>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</si>
  <si>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</si>
  <si>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</si>
  <si>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</si>
  <si>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</si>
  <si>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</si>
  <si>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</si>
  <si>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</si>
  <si>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</si>
  <si>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</si>
  <si>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</si>
  <si>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</si>
  <si>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</si>
  <si>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</si>
  <si>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</si>
  <si>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</si>
  <si>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</si>
  <si>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</si>
  <si>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</si>
  <si>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</si>
  <si>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</si>
  <si>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</si>
  <si>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</si>
  <si>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</si>
  <si>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</si>
  <si>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</si>
  <si>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</si>
  <si>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</si>
  <si>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</si>
  <si>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</si>
  <si>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</si>
  <si>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</si>
  <si>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</si>
  <si>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</si>
  <si>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</si>
  <si>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</si>
  <si>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</si>
  <si>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</si>
  <si>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</si>
  <si>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</si>
  <si>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</si>
  <si>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</si>
  <si>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</si>
  <si>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</si>
  <si>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</si>
  <si>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</si>
  <si>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</si>
  <si>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</si>
  <si>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</si>
  <si>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</si>
  <si>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</si>
  <si>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</si>
  <si>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</si>
  <si>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</si>
  <si>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</si>
  <si>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</si>
  <si>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</si>
  <si>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</si>
  <si>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</si>
  <si>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</si>
  <si>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</si>
  <si>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</si>
  <si>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</si>
  <si>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</si>
  <si>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</si>
  <si>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</si>
  <si>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</si>
  <si>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</si>
  <si>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</si>
  <si>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</si>
  <si>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</si>
  <si>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</si>
  <si>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</si>
  <si>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</si>
  <si>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</si>
  <si>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</si>
  <si>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</si>
  <si>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</si>
  <si>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</si>
  <si>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</si>
  <si>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</si>
  <si>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</si>
  <si>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</si>
  <si>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</si>
  <si>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</si>
  <si>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</si>
  <si>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</si>
  <si>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</si>
  <si>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</si>
  <si>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</si>
  <si>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</si>
  <si>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</si>
  <si>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</si>
  <si>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</si>
  <si>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</si>
  <si>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</si>
  <si>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</si>
  <si>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</si>
  <si>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</si>
  <si>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</si>
  <si>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</si>
  <si>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</si>
  <si>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</si>
  <si>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</si>
  <si>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</si>
  <si>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</si>
  <si>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</si>
  <si>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</si>
  <si>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</si>
  <si>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</si>
  <si>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</si>
  <si>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</si>
  <si>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</si>
  <si>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</si>
  <si>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</si>
  <si>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</si>
  <si>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</si>
  <si>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</si>
  <si>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</si>
  <si>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</si>
  <si>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</si>
  <si>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</si>
  <si>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</si>
  <si>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</si>
  <si>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</si>
  <si>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</si>
  <si>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</si>
  <si>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</si>
  <si>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</si>
  <si>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</si>
  <si>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</si>
  <si>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</si>
  <si>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</si>
  <si>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</si>
  <si>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</si>
  <si>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</si>
  <si>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</si>
  <si>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</si>
  <si>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</si>
  <si>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</si>
  <si>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</si>
  <si>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</si>
  <si>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</si>
  <si>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</si>
  <si>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</si>
  <si>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</si>
  <si>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</si>
  <si>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</si>
  <si>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</si>
  <si>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</si>
  <si>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</si>
  <si>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</si>
  <si>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</si>
  <si>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</si>
  <si>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</si>
  <si>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</si>
  <si>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</si>
  <si>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</si>
  <si>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</si>
  <si>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</si>
  <si>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</si>
  <si>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</si>
  <si>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</si>
  <si>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</si>
  <si>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</si>
  <si>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</si>
  <si>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</si>
  <si>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</si>
  <si>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</si>
  <si>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</si>
  <si>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</si>
  <si>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</si>
  <si>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</si>
  <si>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</si>
  <si>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</si>
  <si>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</si>
  <si>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</si>
  <si>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</si>
  <si>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</si>
  <si>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</si>
  <si>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</si>
  <si>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</si>
  <si>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</si>
  <si>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</si>
  <si>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</si>
  <si>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</si>
  <si>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</si>
  <si>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</si>
  <si>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</si>
  <si>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</si>
  <si>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</si>
  <si>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</si>
  <si>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</si>
  <si>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</si>
  <si>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</si>
  <si>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</si>
  <si>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</si>
  <si>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</si>
  <si>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</si>
  <si>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</si>
  <si>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</si>
  <si>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</si>
  <si>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</si>
  <si>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</si>
  <si>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</si>
  <si>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</si>
  <si>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</si>
  <si>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</si>
  <si>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</si>
  <si>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</si>
  <si>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</si>
  <si>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</si>
  <si>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</si>
  <si>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</si>
  <si>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</si>
  <si>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</si>
  <si>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</si>
  <si>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</si>
  <si>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</si>
  <si>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</si>
  <si>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</si>
  <si>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</si>
  <si>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</si>
  <si>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</si>
  <si>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</si>
  <si>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</si>
  <si>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</si>
  <si>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</si>
  <si>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</si>
  <si>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</si>
  <si>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</si>
  <si>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</si>
  <si>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</si>
  <si>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</si>
  <si>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</si>
  <si>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</si>
  <si>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</si>
  <si>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</si>
  <si>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</si>
  <si>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</si>
  <si>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</si>
  <si>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</si>
  <si>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</si>
  <si>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</si>
  <si>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</si>
  <si>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</si>
  <si>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</si>
  <si>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</si>
  <si>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</si>
  <si>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</si>
  <si>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</si>
  <si>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</si>
  <si>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</si>
  <si>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</si>
  <si>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</si>
  <si>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</si>
  <si>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</si>
  <si>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</si>
  <si>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</si>
  <si>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</si>
  <si>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</si>
  <si>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</si>
  <si>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</si>
  <si>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</si>
  <si>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</si>
  <si>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</si>
  <si>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</si>
  <si>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</si>
  <si>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</si>
  <si>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</si>
  <si>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</si>
  <si>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</si>
  <si>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</si>
  <si>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</si>
  <si>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</si>
  <si>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</si>
  <si>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</si>
  <si>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</si>
  <si>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</si>
  <si>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</si>
  <si>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</si>
  <si>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</si>
  <si>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</si>
  <si>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</si>
  <si>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</si>
  <si>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</si>
  <si>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</si>
  <si>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</si>
  <si>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</si>
  <si>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</si>
  <si>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</si>
  <si>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</si>
  <si>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</si>
  <si>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</si>
  <si>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</si>
  <si>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</si>
  <si>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</si>
  <si>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</si>
  <si>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</si>
  <si>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</si>
  <si>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</si>
  <si>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</si>
  <si>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</si>
  <si>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</si>
  <si>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</si>
  <si>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</si>
  <si>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</si>
  <si>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</si>
  <si>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</si>
  <si>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</si>
  <si>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</si>
  <si>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</si>
  <si>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</si>
  <si>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</si>
  <si>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</si>
  <si>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</si>
  <si>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</si>
  <si>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</si>
  <si>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</si>
  <si>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</si>
  <si>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</si>
  <si>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</si>
  <si>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</si>
  <si>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</si>
  <si>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</si>
  <si>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</si>
  <si>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</si>
  <si>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</si>
  <si>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</si>
  <si>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</si>
  <si>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</si>
  <si>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</si>
  <si>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</si>
  <si>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</si>
  <si>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</si>
  <si>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</si>
  <si>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</si>
  <si>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</si>
  <si>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</si>
  <si>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</si>
  <si>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</si>
  <si>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</si>
  <si>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</si>
  <si>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</si>
  <si>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</si>
  <si>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</si>
  <si>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</si>
  <si>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</si>
  <si>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</si>
  <si>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</si>
  <si>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</si>
  <si>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</si>
  <si>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</si>
  <si>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</si>
  <si>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</si>
  <si>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</si>
  <si>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</si>
  <si>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</si>
  <si>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</si>
  <si>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</si>
  <si>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</si>
  <si>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</si>
  <si>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</si>
  <si>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</si>
  <si>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</si>
  <si>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</si>
  <si>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</si>
  <si>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</si>
  <si>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</si>
  <si>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</si>
  <si>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</si>
  <si>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</si>
  <si>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</si>
  <si>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</si>
  <si>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</si>
  <si>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</si>
  <si>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</si>
  <si>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</si>
  <si>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</si>
  <si>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</si>
  <si>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</si>
  <si>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</si>
  <si>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</si>
  <si>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</si>
  <si>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</si>
  <si>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</si>
  <si>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</si>
  <si>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</si>
  <si>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</si>
  <si>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</si>
  <si>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</si>
  <si>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</si>
  <si>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</si>
  <si>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</si>
  <si>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</si>
  <si>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</si>
  <si>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</si>
  <si>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</si>
  <si>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</si>
  <si>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</si>
  <si>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</si>
  <si>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</si>
  <si>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</si>
  <si>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</si>
  <si>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</si>
  <si>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</si>
  <si>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</si>
  <si>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</si>
  <si>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</si>
  <si>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</si>
  <si>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</si>
  <si>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</si>
  <si>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</si>
  <si>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</si>
  <si>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</si>
  <si>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</si>
  <si>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</si>
  <si>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</si>
  <si>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</si>
  <si>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</si>
  <si>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</si>
  <si>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</si>
  <si>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</si>
  <si>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</si>
  <si>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</si>
  <si>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</si>
  <si>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</si>
  <si>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</si>
  <si>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</si>
  <si>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</si>
  <si>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</si>
  <si>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</si>
  <si>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</si>
  <si>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</si>
  <si>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</si>
  <si>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</si>
  <si>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</si>
  <si>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</si>
  <si>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</si>
  <si>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</si>
  <si>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</si>
  <si>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</si>
  <si>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</si>
  <si>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</si>
  <si>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</si>
  <si>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</si>
  <si>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</si>
  <si>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</si>
  <si>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</si>
  <si>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</si>
  <si>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</si>
  <si>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</si>
  <si>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</si>
  <si>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</si>
  <si>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</si>
  <si>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</si>
  <si>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</si>
  <si>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</si>
  <si>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</si>
  <si>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</si>
  <si>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</si>
  <si>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</si>
  <si>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</si>
  <si>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</si>
  <si>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</si>
  <si>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</si>
  <si>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</si>
  <si>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</si>
  <si>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</si>
  <si>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</si>
  <si>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</si>
  <si>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</si>
  <si>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</si>
  <si>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</si>
  <si>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</si>
  <si>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</si>
  <si>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</si>
  <si>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</si>
  <si>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</si>
  <si>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</si>
  <si>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</si>
  <si>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</si>
  <si>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</si>
  <si>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</si>
  <si>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</si>
  <si>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</si>
  <si>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</si>
  <si>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</si>
  <si>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</si>
  <si>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</si>
  <si>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</si>
  <si>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</si>
  <si>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</si>
  <si>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</si>
  <si>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</si>
  <si>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</si>
  <si>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</si>
  <si>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</si>
  <si>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</si>
  <si>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</si>
  <si>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</si>
  <si>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</si>
  <si>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</si>
  <si>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</si>
  <si>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</si>
  <si>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</si>
  <si>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</si>
  <si>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</si>
  <si>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</si>
  <si>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</si>
  <si>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</si>
  <si>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</si>
  <si>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</si>
  <si>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</si>
  <si>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</si>
  <si>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</si>
  <si>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</si>
  <si>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</si>
  <si>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</si>
  <si>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</si>
  <si>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</si>
  <si>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</si>
  <si>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</si>
  <si>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</si>
  <si>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</si>
  <si>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</si>
  <si>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</si>
  <si>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</si>
  <si>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</si>
  <si>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</si>
  <si>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</si>
  <si>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</si>
  <si>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</si>
  <si>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</si>
  <si>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</si>
  <si>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</si>
  <si>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</si>
  <si>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</si>
  <si>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</si>
  <si>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</si>
  <si>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</si>
  <si>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</si>
  <si>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</si>
  <si>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</si>
  <si>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</si>
  <si>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</si>
  <si>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</si>
  <si>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</si>
  <si>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</si>
  <si>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</si>
  <si>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</si>
  <si>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</si>
  <si>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</si>
  <si>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</si>
  <si>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</si>
  <si>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</si>
  <si>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</si>
  <si>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</si>
  <si>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</si>
  <si>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</si>
  <si>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</si>
  <si>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</si>
  <si>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</si>
  <si>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</si>
  <si>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</si>
  <si>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</si>
  <si>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</si>
  <si>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</si>
  <si>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</si>
  <si>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</si>
  <si>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</si>
  <si>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</si>
  <si>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</si>
  <si>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</si>
  <si>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</si>
  <si>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</si>
  <si>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</si>
  <si>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</si>
  <si>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</si>
  <si>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</si>
  <si>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</si>
  <si>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</si>
  <si>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</si>
  <si>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</si>
  <si>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</si>
  <si>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</si>
  <si>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</si>
  <si>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</si>
  <si>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</si>
  <si>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</si>
  <si>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</si>
  <si>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</si>
  <si>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</si>
  <si>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</si>
  <si>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</si>
  <si>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</si>
  <si>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</si>
  <si>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</si>
  <si>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</si>
  <si>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</si>
  <si>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</si>
  <si>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</si>
  <si>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</si>
  <si>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</si>
  <si>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</si>
  <si>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</si>
  <si>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</si>
  <si>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</si>
  <si>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</si>
  <si>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</si>
  <si>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</si>
  <si>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</si>
  <si>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</si>
  <si>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</si>
  <si>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</si>
  <si>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</si>
  <si>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</si>
  <si>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</si>
  <si>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</si>
  <si>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</si>
  <si>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</si>
  <si>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</si>
  <si>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</si>
  <si>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</si>
  <si>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</si>
  <si>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</si>
  <si>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</si>
  <si>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</si>
  <si>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</si>
  <si>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</si>
  <si>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</si>
  <si>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</si>
  <si>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</si>
  <si>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</si>
  <si>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</si>
  <si>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</si>
  <si>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</si>
  <si>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</si>
  <si>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</si>
  <si>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</si>
  <si>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</si>
  <si>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</si>
  <si>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</si>
  <si>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</si>
  <si>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</si>
  <si>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</si>
  <si>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</si>
  <si>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</si>
  <si>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</si>
  <si>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</si>
  <si>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</si>
  <si>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</si>
  <si>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</si>
  <si>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</si>
  <si>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</si>
  <si>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</si>
  <si>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</si>
  <si>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</si>
  <si>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</si>
  <si>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</si>
  <si>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</si>
  <si>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</si>
  <si>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</si>
  <si>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</si>
  <si>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</si>
  <si>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</si>
  <si>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</si>
  <si>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</si>
  <si>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</si>
  <si>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</si>
  <si>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</si>
  <si>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</si>
  <si>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</si>
  <si>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</si>
  <si>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</si>
  <si>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</si>
  <si>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</si>
  <si>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</si>
  <si>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</si>
  <si>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</si>
  <si>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</si>
  <si>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</si>
  <si>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</si>
  <si>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</si>
  <si>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</si>
  <si>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</si>
  <si>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</si>
  <si>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</si>
  <si>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</si>
  <si>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</si>
  <si>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</si>
  <si>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</si>
  <si>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</si>
  <si>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</si>
  <si>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</si>
  <si>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</si>
  <si>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</si>
  <si>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</si>
  <si>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</si>
  <si>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</si>
  <si>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</si>
  <si>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</si>
  <si>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</si>
  <si>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</si>
  <si>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</si>
  <si>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</si>
  <si>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</si>
  <si>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</si>
  <si>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</si>
  <si>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</si>
  <si>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</si>
  <si>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</si>
  <si>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</si>
  <si>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</si>
  <si>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</si>
  <si>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</si>
  <si>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</si>
  <si>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</si>
  <si>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</si>
  <si>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</si>
  <si>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</si>
  <si>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</si>
  <si>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</si>
  <si>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</si>
  <si>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</si>
  <si>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</si>
  <si>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</si>
  <si>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</si>
  <si>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</si>
  <si>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</si>
  <si>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</si>
  <si>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</si>
  <si>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</si>
  <si>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</si>
  <si>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</si>
  <si>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</si>
  <si>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</si>
  <si>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</si>
  <si>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</si>
  <si>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</si>
  <si>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</si>
  <si>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</si>
  <si>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</si>
  <si>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</si>
  <si>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</si>
  <si>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</si>
  <si>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</si>
  <si>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</si>
  <si>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</si>
  <si>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</si>
  <si>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</si>
  <si>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</si>
  <si>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</si>
  <si>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</si>
  <si>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</si>
  <si>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</si>
  <si>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</si>
  <si>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</si>
  <si>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</si>
  <si>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</si>
  <si>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</si>
  <si>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</si>
  <si>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</si>
  <si>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</si>
  <si>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</si>
  <si>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</si>
  <si>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</si>
  <si>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</si>
  <si>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</si>
  <si>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</si>
  <si>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</si>
  <si>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</si>
  <si>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</si>
  <si>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</si>
  <si>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</si>
  <si>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</si>
  <si>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</si>
  <si>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</si>
  <si>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</si>
  <si>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</si>
  <si>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</si>
  <si>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</si>
  <si>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</si>
  <si>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</si>
  <si>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</si>
  <si>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</si>
  <si>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</si>
  <si>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</si>
  <si>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</si>
  <si>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</si>
  <si>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</si>
  <si>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</si>
  <si>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</si>
  <si>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</si>
  <si>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</si>
  <si>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</si>
  <si>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</si>
  <si>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</si>
  <si>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</si>
  <si>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</si>
  <si>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</si>
  <si>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</si>
  <si>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</si>
  <si>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</si>
  <si>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</si>
  <si>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</si>
  <si>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</si>
  <si>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</si>
  <si>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</si>
  <si>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</si>
  <si>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</si>
  <si>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</si>
  <si>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</si>
  <si>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</si>
  <si>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</si>
  <si>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</si>
  <si>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</si>
  <si>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</si>
  <si>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</si>
  <si>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</si>
  <si>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</si>
  <si>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</si>
  <si>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</si>
  <si>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</si>
  <si>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</si>
  <si>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</si>
  <si>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</si>
  <si>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</si>
  <si>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</si>
  <si>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</si>
  <si>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</si>
  <si>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</si>
  <si>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</si>
  <si>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</si>
  <si>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</si>
  <si>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</si>
  <si>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</si>
  <si>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</si>
  <si>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</si>
  <si>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</si>
  <si>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</si>
  <si>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</si>
  <si>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</si>
  <si>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</si>
  <si>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</si>
  <si>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</si>
  <si>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</si>
  <si>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</si>
  <si>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</si>
  <si>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</si>
  <si>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</si>
  <si>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</si>
  <si>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</si>
  <si>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</si>
  <si>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</si>
  <si>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</si>
  <si>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</si>
  <si>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</si>
  <si>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</si>
  <si>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</si>
  <si>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</si>
  <si>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</si>
  <si>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</si>
  <si>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</si>
  <si>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</si>
  <si>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</si>
  <si>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</si>
  <si>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</si>
  <si>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</si>
  <si>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</si>
  <si>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</si>
  <si>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</si>
  <si>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</si>
  <si>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</si>
  <si>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</si>
  <si>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</si>
  <si>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</si>
  <si>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</si>
  <si>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</si>
  <si>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</si>
  <si>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</si>
  <si>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</si>
  <si>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</si>
  <si>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</si>
  <si>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</si>
  <si>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</si>
  <si>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</si>
  <si>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</si>
  <si>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</si>
  <si>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</si>
  <si>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</si>
  <si>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</si>
  <si>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</si>
  <si>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</si>
  <si>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</si>
  <si>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</si>
  <si>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</si>
  <si>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</si>
  <si>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</si>
  <si>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</si>
  <si>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</si>
  <si>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</si>
  <si>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</si>
  <si>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</si>
  <si>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</si>
  <si>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</si>
  <si>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</si>
  <si>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</si>
  <si>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</si>
  <si>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</si>
  <si>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</si>
  <si>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</si>
  <si>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</si>
  <si>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</si>
  <si>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</si>
  <si>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</si>
  <si>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</si>
  <si>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</si>
  <si>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</si>
  <si>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</si>
  <si>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</si>
  <si>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</si>
  <si>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</si>
  <si>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</si>
  <si>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</si>
  <si>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</si>
  <si>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</si>
  <si>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</si>
  <si>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</si>
  <si>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</si>
  <si>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</si>
  <si>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</si>
  <si>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</si>
  <si>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</si>
  <si>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</si>
  <si>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</si>
  <si>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</si>
  <si>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</si>
  <si>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</si>
  <si>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</si>
  <si>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</si>
  <si>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</si>
  <si>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</si>
  <si>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</si>
  <si>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</si>
  <si>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</si>
  <si>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</si>
  <si>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</si>
  <si>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</si>
  <si>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</si>
  <si>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</si>
  <si>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</si>
  <si>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</si>
  <si>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</si>
  <si>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</si>
  <si>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</si>
  <si>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</si>
  <si>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</si>
  <si>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</si>
  <si>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</si>
  <si>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</si>
  <si>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</si>
  <si>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</si>
  <si>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</si>
  <si>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</si>
  <si>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</si>
  <si>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</si>
  <si>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</si>
  <si>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</si>
  <si>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</si>
  <si>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</si>
  <si>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</si>
  <si>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</si>
  <si>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</si>
  <si>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</si>
  <si>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</si>
  <si>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</si>
  <si>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</si>
  <si>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</si>
  <si>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</si>
  <si>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</si>
  <si>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</si>
  <si>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</si>
  <si>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</si>
  <si>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</si>
  <si>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</si>
  <si>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</si>
  <si>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</si>
  <si>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</si>
  <si>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</si>
  <si>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</si>
  <si>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</si>
  <si>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</si>
  <si>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</si>
  <si>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</si>
  <si>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</si>
  <si>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</si>
  <si>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</si>
  <si>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</si>
  <si>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</si>
  <si>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</si>
  <si>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</si>
  <si>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</si>
  <si>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</si>
  <si>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</si>
  <si>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</si>
  <si>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</si>
  <si>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</si>
  <si>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</si>
  <si>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</si>
  <si>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</si>
  <si>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</si>
  <si>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</si>
  <si>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</si>
  <si>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</si>
  <si>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</si>
  <si>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</si>
  <si>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</si>
  <si>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</si>
  <si>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</si>
  <si>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</si>
  <si>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</si>
  <si>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</si>
  <si>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</si>
  <si>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</si>
  <si>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</si>
  <si>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</si>
  <si>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</si>
  <si>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</si>
  <si>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</si>
  <si>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</si>
  <si>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</si>
  <si>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</si>
  <si>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</si>
  <si>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</si>
  <si>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</si>
  <si>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</si>
  <si>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</si>
  <si>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</si>
  <si>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</si>
  <si>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</si>
  <si>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</si>
  <si>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</si>
  <si>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</si>
  <si>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</si>
  <si>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</si>
  <si>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</si>
  <si>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</si>
  <si>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</si>
  <si>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</si>
  <si>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</si>
  <si>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</si>
  <si>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</si>
  <si>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</si>
  <si>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</si>
  <si>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</si>
  <si>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</si>
  <si>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</si>
  <si>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</si>
  <si>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</si>
  <si>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</si>
  <si>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</si>
  <si>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</si>
  <si>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</si>
  <si>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</si>
  <si>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</si>
  <si>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</si>
  <si>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</si>
  <si>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</si>
  <si>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</si>
  <si>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</si>
  <si>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</si>
  <si>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</si>
  <si>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</si>
  <si>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</si>
  <si>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</si>
  <si>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</si>
  <si>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</si>
  <si>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</si>
  <si>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</si>
  <si>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</si>
  <si>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</si>
  <si>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</si>
  <si>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</si>
  <si>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</si>
  <si>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</si>
  <si>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</si>
  <si>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</si>
  <si>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</si>
  <si>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</si>
  <si>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</si>
  <si>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</si>
  <si>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</si>
  <si>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</si>
  <si>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</si>
  <si>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</si>
  <si>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</si>
  <si>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</si>
  <si>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</si>
  <si>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</si>
  <si>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</si>
  <si>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</si>
  <si>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</si>
  <si>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</si>
  <si>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</si>
  <si>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</si>
  <si>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</si>
  <si>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</si>
  <si>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</si>
  <si>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</si>
  <si>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</si>
  <si>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</si>
  <si>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</si>
  <si>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</si>
  <si>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</si>
  <si>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</si>
  <si>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</si>
  <si>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</si>
  <si>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</si>
  <si>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</si>
  <si>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</si>
  <si>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</si>
  <si>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</si>
  <si>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</si>
  <si>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</si>
  <si>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</si>
  <si>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</si>
  <si>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</si>
  <si>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</si>
  <si>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</si>
  <si>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</si>
  <si>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</si>
  <si>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</si>
  <si>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</si>
  <si>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</si>
  <si>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</si>
  <si>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</si>
  <si>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</si>
  <si>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</si>
  <si>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</si>
  <si>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</si>
  <si>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</si>
  <si>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</si>
  <si>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</si>
  <si>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</si>
  <si>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</si>
  <si>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</si>
  <si>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</si>
  <si>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</si>
  <si>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</si>
  <si>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</si>
  <si>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</si>
  <si>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</si>
  <si>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</si>
  <si>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</si>
  <si>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</si>
  <si>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</si>
  <si>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</si>
  <si>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</si>
  <si>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</si>
  <si>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</si>
  <si>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</si>
  <si>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</si>
  <si>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</si>
  <si>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</si>
  <si>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</si>
  <si>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</si>
  <si>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</si>
  <si>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</si>
  <si>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</si>
  <si>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</si>
  <si>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</si>
  <si>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</si>
  <si>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</si>
  <si>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</si>
  <si>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</si>
  <si>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</si>
  <si>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</si>
  <si>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</si>
  <si>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</si>
  <si>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</si>
  <si>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</si>
  <si>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</si>
  <si>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</si>
  <si>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</si>
  <si>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</si>
  <si>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</si>
  <si>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</si>
  <si>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</si>
  <si>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</si>
  <si>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</si>
  <si>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</si>
  <si>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</si>
  <si>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</si>
  <si>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</si>
  <si>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</si>
  <si>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</si>
  <si>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</si>
  <si>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</si>
  <si>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</si>
  <si>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</si>
  <si>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</si>
  <si>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</si>
  <si>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</si>
  <si>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</si>
  <si>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</si>
  <si>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</si>
  <si>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</si>
  <si>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</si>
  <si>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</si>
  <si>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</si>
  <si>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</si>
  <si>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</si>
  <si>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</si>
  <si>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</si>
  <si>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</si>
  <si>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</si>
  <si>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</si>
  <si>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</si>
  <si>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</si>
  <si>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</si>
  <si>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</si>
  <si>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</si>
  <si>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</si>
  <si>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</si>
  <si>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</si>
  <si>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</si>
  <si>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</si>
  <si>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</si>
  <si>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</si>
  <si>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</si>
  <si>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</si>
  <si>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</si>
  <si>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</si>
  <si>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</si>
  <si>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</si>
  <si>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</si>
  <si>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</si>
  <si>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</si>
  <si>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</si>
  <si>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</si>
  <si>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</si>
  <si>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</si>
  <si>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</si>
  <si>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</si>
  <si>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</si>
  <si>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</si>
  <si>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</si>
  <si>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</si>
  <si>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</si>
  <si>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</si>
  <si>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</si>
  <si>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</si>
  <si>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</si>
  <si>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</si>
  <si>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</si>
  <si>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</si>
  <si>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</si>
  <si>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</si>
  <si>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</si>
  <si>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</si>
  <si>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</si>
  <si>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</si>
  <si>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</si>
  <si>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</si>
  <si>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</si>
  <si>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</si>
  <si>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</si>
  <si>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</si>
  <si>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</si>
  <si>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</si>
  <si>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</si>
  <si>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</si>
  <si>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</si>
  <si>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</si>
  <si>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</si>
  <si>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</si>
  <si>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</si>
  <si>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</si>
  <si>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</si>
  <si>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</si>
  <si>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</si>
  <si>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</si>
  <si>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</si>
  <si>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</si>
  <si>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</si>
  <si>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</si>
  <si>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</si>
  <si>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</si>
  <si>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</si>
  <si>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</si>
  <si>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</si>
  <si>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</si>
  <si>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</si>
  <si>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</si>
  <si>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</si>
  <si>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</si>
  <si>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</si>
  <si>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</si>
  <si>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</si>
  <si>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</si>
  <si>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</si>
  <si>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</si>
  <si>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</si>
  <si>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</si>
  <si>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</si>
  <si>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</si>
  <si>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</si>
  <si>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</si>
  <si>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</si>
  <si>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</si>
  <si>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</si>
  <si>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</si>
  <si>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</si>
  <si>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</si>
  <si>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</si>
  <si>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</si>
  <si>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</si>
  <si>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</si>
  <si>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</si>
  <si>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</si>
  <si>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</si>
  <si>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</si>
  <si>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</si>
  <si>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</si>
  <si>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</si>
  <si>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</si>
  <si>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</si>
  <si>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</si>
  <si>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</si>
  <si>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</si>
  <si>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</si>
  <si>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</si>
  <si>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</si>
  <si>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</si>
  <si>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</si>
  <si>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</si>
  <si>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</si>
  <si>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</si>
  <si>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</si>
  <si>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</si>
  <si>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</si>
  <si>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</si>
  <si>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</si>
  <si>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</si>
  <si>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</si>
  <si>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</si>
  <si>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</si>
  <si>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</si>
  <si>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</si>
  <si>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</si>
  <si>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</si>
  <si>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</si>
  <si>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</si>
  <si>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</si>
  <si>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</si>
  <si>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</si>
  <si>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</si>
  <si>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</si>
  <si>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</si>
  <si>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</si>
  <si>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</si>
  <si>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</si>
  <si>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</si>
  <si>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</si>
  <si>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</si>
  <si>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</si>
  <si>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</si>
  <si>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</si>
  <si>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</si>
  <si>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</si>
  <si>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</si>
  <si>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</si>
  <si>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</si>
  <si>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</si>
  <si>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</si>
  <si>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</si>
  <si>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</si>
  <si>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</si>
  <si>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</si>
  <si>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</si>
  <si>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</si>
  <si>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</si>
  <si>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</si>
  <si>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</si>
  <si>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</si>
  <si>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</si>
  <si>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</si>
  <si>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</si>
  <si>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</si>
  <si>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</si>
  <si>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</si>
  <si>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</si>
  <si>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</si>
  <si>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</si>
  <si>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</si>
  <si>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</si>
  <si>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</si>
  <si>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</si>
  <si>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</si>
  <si>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</si>
  <si>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</si>
  <si>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</si>
  <si>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</si>
  <si>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</si>
  <si>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</si>
  <si>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</si>
  <si>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</si>
  <si>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</si>
  <si>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</si>
  <si>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</si>
  <si>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</si>
  <si>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</si>
  <si>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</si>
  <si>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</si>
  <si>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</si>
  <si>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</si>
  <si>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</si>
  <si>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</si>
  <si>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</si>
  <si>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</si>
  <si>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</si>
  <si>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</si>
  <si>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</si>
  <si>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</si>
  <si>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</si>
  <si>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</si>
  <si>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</si>
  <si>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</si>
  <si>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</si>
  <si>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</si>
  <si>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</si>
  <si>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</si>
  <si>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</si>
  <si>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</si>
  <si>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</si>
  <si>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</si>
  <si>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</si>
  <si>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</si>
  <si>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</si>
  <si>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</si>
  <si>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</si>
  <si>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</si>
  <si>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</si>
  <si>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</si>
  <si>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</si>
  <si>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</si>
  <si>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</si>
  <si>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</si>
  <si>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</si>
  <si>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</si>
  <si>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</si>
  <si>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</si>
  <si>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</si>
  <si>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</si>
  <si>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</si>
  <si>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</si>
  <si>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</si>
  <si>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</si>
  <si>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</si>
  <si>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</si>
  <si>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</si>
  <si>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</si>
  <si>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</si>
  <si>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</si>
  <si>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</si>
  <si>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</si>
  <si>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</si>
  <si>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</si>
  <si>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</si>
  <si>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</si>
  <si>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</si>
  <si>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</si>
  <si>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</si>
  <si>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</si>
  <si>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</si>
  <si>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</si>
  <si>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</si>
  <si>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</si>
  <si>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</si>
  <si>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</si>
  <si>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</si>
  <si>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</si>
  <si>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</si>
  <si>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</si>
  <si>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</si>
  <si>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</si>
  <si>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</si>
  <si>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</si>
  <si>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</si>
  <si>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</si>
  <si>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</si>
  <si>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</si>
  <si>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</si>
  <si>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</si>
  <si>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</si>
  <si>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</si>
  <si>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</si>
  <si>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</si>
  <si>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</si>
  <si>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</si>
  <si>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</si>
  <si>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</si>
  <si>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</si>
  <si>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</si>
  <si>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</si>
  <si>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</si>
  <si>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</si>
  <si>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</si>
  <si>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</si>
  <si>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</si>
  <si>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</si>
  <si>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</si>
  <si>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</si>
  <si>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</si>
  <si>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</si>
  <si>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</si>
  <si>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</si>
  <si>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</si>
  <si>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</si>
  <si>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</si>
  <si>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</si>
  <si>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</si>
  <si>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</si>
  <si>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</si>
  <si>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</si>
  <si>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</si>
  <si>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</si>
  <si>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</si>
  <si>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</si>
  <si>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</si>
  <si>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</si>
  <si>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</si>
  <si>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</si>
  <si>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</si>
  <si>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</si>
  <si>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</si>
  <si>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</si>
  <si>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</si>
  <si>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</si>
  <si>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</si>
  <si>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</si>
  <si>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</si>
  <si>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</si>
  <si>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</si>
  <si>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</si>
  <si>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</si>
  <si>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</si>
  <si>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</si>
  <si>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</si>
  <si>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</si>
  <si>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</si>
  <si>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</si>
  <si>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</si>
  <si>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</si>
  <si>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</si>
  <si>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</si>
  <si>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</si>
  <si>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</si>
  <si>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</si>
  <si>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</si>
  <si>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</si>
  <si>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</si>
  <si>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</si>
  <si>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</si>
  <si>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</si>
  <si>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</si>
  <si>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</si>
  <si>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</si>
  <si>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</si>
  <si>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</si>
  <si>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</si>
  <si>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</si>
  <si>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</si>
  <si>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</si>
  <si>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</si>
  <si>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</si>
  <si>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</si>
  <si>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</si>
  <si>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</si>
  <si>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</si>
  <si>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</si>
  <si>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</si>
  <si>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</si>
  <si>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</si>
  <si>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</si>
  <si>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</si>
  <si>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</si>
  <si>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</si>
  <si>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</si>
  <si>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</si>
  <si>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</si>
  <si>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</si>
  <si>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</si>
  <si>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</si>
  <si>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</si>
  <si>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</si>
  <si>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</si>
  <si>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</si>
  <si>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</si>
  <si>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</si>
  <si>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</si>
  <si>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</si>
  <si>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</si>
  <si>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</si>
  <si>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</si>
  <si>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</si>
  <si>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</si>
  <si>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</si>
  <si>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</si>
  <si>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</si>
  <si>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</si>
  <si>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</si>
  <si>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</si>
  <si>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</si>
  <si>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</si>
  <si>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</si>
  <si>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</si>
  <si>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</si>
  <si>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</si>
  <si>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</si>
  <si>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</si>
  <si>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</si>
  <si>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</si>
  <si>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</si>
  <si>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</si>
  <si>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</si>
  <si>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</si>
  <si>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</si>
  <si>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</si>
  <si>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</si>
  <si>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</si>
  <si>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</si>
  <si>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</si>
  <si>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</si>
  <si>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</si>
  <si>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</si>
  <si>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</si>
  <si>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</si>
  <si>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</si>
  <si>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</si>
  <si>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</si>
  <si>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</si>
  <si>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</si>
  <si>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</si>
  <si>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</si>
  <si>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</si>
  <si>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</si>
  <si>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</si>
  <si>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</si>
  <si>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</si>
  <si>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</si>
  <si>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</si>
  <si>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</si>
  <si>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</si>
  <si>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</si>
  <si>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</si>
  <si>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</si>
  <si>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</si>
  <si>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</si>
  <si>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</si>
  <si>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</si>
  <si>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</si>
  <si>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</si>
  <si>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</si>
  <si>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</si>
  <si>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</si>
  <si>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</si>
  <si>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</si>
  <si>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</si>
  <si>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</si>
  <si>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</si>
  <si>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</si>
  <si>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</si>
  <si>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</si>
  <si>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</si>
  <si>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</si>
  <si>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</si>
  <si>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</si>
  <si>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</si>
  <si>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</si>
  <si>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</si>
  <si>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</si>
  <si>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</si>
  <si>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</si>
  <si>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</si>
  <si>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</si>
  <si>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</si>
  <si>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</si>
  <si>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</si>
  <si>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</si>
  <si>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</si>
  <si>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</si>
  <si>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</si>
  <si>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</si>
  <si>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</si>
  <si>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</si>
  <si>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</si>
  <si>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</si>
  <si>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</si>
  <si>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</si>
  <si>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</si>
  <si>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</si>
  <si>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</si>
  <si>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</si>
  <si>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</si>
  <si>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</si>
  <si>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</si>
  <si>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</si>
  <si>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</si>
  <si>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</si>
  <si>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</si>
  <si>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</si>
  <si>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</si>
  <si>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</si>
  <si>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</si>
  <si>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</si>
  <si>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</si>
  <si>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</si>
  <si>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</si>
  <si>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</si>
  <si>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</si>
  <si>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</si>
  <si>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</si>
  <si>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</si>
  <si>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</si>
  <si>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</si>
  <si>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</si>
  <si>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</si>
  <si>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</si>
  <si>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</si>
  <si>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</si>
  <si>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</si>
  <si>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</si>
  <si>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</si>
  <si>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</si>
  <si>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</si>
  <si>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</si>
  <si>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</si>
  <si>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</si>
  <si>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</si>
  <si>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</si>
  <si>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</si>
  <si>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</si>
  <si>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</si>
  <si>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</si>
  <si>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</si>
  <si>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</si>
  <si>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</si>
  <si>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</si>
  <si>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</si>
  <si>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</si>
  <si>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</si>
  <si>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</si>
  <si>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</si>
  <si>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</si>
  <si>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</si>
  <si>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</si>
  <si>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</si>
  <si>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</si>
  <si>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</si>
  <si>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</si>
  <si>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</si>
  <si>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</si>
  <si>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</si>
  <si>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</si>
  <si>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</si>
  <si>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</si>
  <si>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</si>
  <si>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</si>
  <si>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</si>
  <si>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</si>
  <si>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</si>
  <si>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</si>
  <si>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</si>
  <si>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</si>
  <si>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</si>
  <si>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</si>
  <si>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</si>
  <si>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</si>
  <si>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</si>
  <si>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</si>
  <si>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</si>
  <si>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</si>
  <si>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</si>
  <si>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</si>
  <si>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</si>
  <si>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</si>
  <si>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</si>
  <si>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</si>
  <si>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</si>
  <si>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</si>
  <si>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</si>
  <si>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</si>
  <si>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</si>
  <si>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</si>
  <si>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</si>
  <si>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</si>
  <si>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</si>
  <si>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</si>
  <si>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</si>
  <si>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</si>
  <si>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</si>
  <si>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</si>
  <si>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</si>
  <si>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</si>
  <si>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</si>
  <si>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</si>
  <si>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</si>
  <si>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</si>
  <si>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</si>
  <si>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</si>
  <si>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</si>
  <si>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</si>
  <si>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</si>
  <si>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</si>
  <si>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</si>
  <si>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</si>
  <si>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</si>
  <si>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</si>
  <si>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</si>
  <si>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</si>
  <si>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</si>
  <si>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</si>
  <si>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</si>
  <si>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</si>
  <si>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</si>
  <si>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</si>
  <si>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</si>
  <si>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</si>
  <si>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</si>
  <si>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</si>
  <si>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</si>
  <si>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</si>
  <si>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</si>
  <si>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</si>
  <si>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</si>
  <si>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</si>
  <si>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</si>
  <si>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</si>
  <si>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</si>
  <si>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</si>
  <si>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</si>
  <si>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</si>
  <si>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</si>
  <si>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</si>
  <si>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</si>
  <si>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</si>
  <si>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</si>
  <si>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</si>
  <si>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</si>
  <si>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</si>
  <si>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</si>
  <si>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</si>
  <si>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</si>
  <si>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</si>
  <si>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</si>
  <si>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</si>
  <si>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</si>
  <si>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</si>
  <si>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</si>
  <si>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</si>
  <si>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</si>
  <si>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</si>
  <si>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</si>
  <si>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</si>
  <si>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</si>
  <si>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</si>
  <si>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</si>
  <si>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</si>
  <si>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</si>
  <si>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</si>
  <si>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</si>
  <si>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</si>
  <si>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</si>
  <si>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</si>
  <si>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</si>
  <si>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</si>
  <si>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</si>
  <si>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</si>
  <si>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</si>
  <si>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</si>
  <si>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</si>
  <si>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</si>
  <si>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</si>
  <si>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</si>
  <si>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</si>
  <si>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</si>
  <si>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</si>
  <si>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</si>
  <si>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</si>
  <si>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</si>
  <si>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</si>
  <si>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</si>
  <si>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</si>
  <si>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</si>
  <si>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</si>
  <si>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</si>
  <si>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</si>
  <si>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</si>
  <si>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</si>
  <si>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</si>
  <si>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</si>
  <si>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</si>
  <si>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</si>
  <si>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</si>
  <si>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</si>
  <si>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</si>
  <si>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</si>
  <si>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</si>
  <si>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</si>
  <si>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</si>
  <si>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</si>
  <si>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</si>
  <si>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</si>
  <si>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</si>
  <si>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</si>
  <si>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</si>
  <si>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</si>
  <si>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</si>
  <si>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</si>
  <si>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</si>
  <si>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</si>
  <si>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</si>
  <si>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</si>
  <si>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</si>
  <si>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</si>
  <si>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</si>
  <si>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</si>
  <si>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</si>
  <si>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</si>
  <si>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</si>
  <si>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</si>
  <si>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</si>
  <si>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</si>
  <si>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</si>
  <si>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</si>
  <si>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</si>
  <si>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</si>
  <si>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</si>
  <si>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</si>
  <si>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</si>
  <si>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</si>
  <si>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</si>
  <si>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</si>
  <si>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</si>
  <si>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</si>
  <si>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</si>
  <si>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</si>
  <si>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</si>
  <si>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</si>
  <si>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</si>
  <si>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</si>
  <si>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</si>
  <si>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</si>
  <si>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</si>
  <si>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</si>
  <si>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</si>
  <si>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</si>
  <si>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</si>
  <si>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</si>
  <si>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</si>
  <si>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</si>
  <si>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</si>
  <si>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</si>
  <si>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</si>
  <si>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</si>
  <si>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</si>
  <si>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</si>
  <si>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</si>
  <si>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</si>
  <si>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</si>
  <si>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</si>
  <si>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</si>
  <si>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</si>
  <si>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</si>
  <si>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</si>
  <si>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</si>
  <si>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</si>
  <si>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</si>
  <si>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</si>
  <si>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</si>
  <si>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</si>
  <si>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</si>
  <si>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</si>
  <si>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</si>
  <si>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</si>
  <si>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</si>
  <si>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</si>
  <si>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</si>
  <si>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</si>
  <si>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</si>
  <si>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</si>
  <si>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</si>
  <si>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</si>
  <si>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</si>
  <si>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</si>
  <si>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</si>
  <si>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</si>
  <si>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</si>
  <si>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</si>
  <si>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</si>
  <si>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</si>
  <si>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</si>
  <si>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</si>
  <si>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</si>
  <si>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</si>
  <si>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</si>
  <si>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</si>
  <si>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</si>
  <si>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</si>
  <si>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</si>
  <si>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</si>
  <si>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</si>
  <si>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</si>
  <si>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</si>
  <si>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</si>
  <si>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</si>
  <si>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</si>
  <si>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</si>
  <si>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</si>
  <si>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</si>
  <si>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</si>
  <si>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</si>
  <si>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</si>
  <si>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</si>
  <si>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</si>
  <si>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</si>
  <si>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</si>
  <si>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</si>
  <si>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</si>
  <si>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</si>
  <si>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</si>
  <si>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</si>
  <si>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</si>
  <si>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</si>
  <si>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</si>
  <si>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</si>
  <si>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</si>
  <si>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</si>
  <si>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</si>
  <si>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</si>
  <si>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</si>
  <si>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</si>
  <si>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</si>
  <si>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</si>
  <si>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</si>
  <si>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</si>
  <si>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</si>
  <si>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</si>
  <si>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</si>
  <si>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</si>
  <si>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</si>
  <si>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</si>
  <si>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</si>
  <si>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</si>
  <si>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</si>
  <si>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</si>
  <si>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</si>
  <si>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</si>
  <si>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</si>
  <si>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</si>
  <si>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</si>
  <si>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</si>
  <si>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</si>
  <si>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</si>
  <si>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</si>
  <si>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</si>
  <si>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</si>
  <si>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</si>
  <si>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</si>
  <si>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</si>
  <si>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</si>
  <si>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</si>
  <si>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</si>
  <si>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</si>
  <si>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</si>
  <si>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</si>
  <si>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</si>
  <si>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</si>
  <si>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</si>
  <si>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</si>
  <si>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</si>
  <si>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</si>
  <si>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</si>
  <si>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</si>
  <si>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</si>
  <si>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</si>
  <si>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</si>
  <si>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</si>
  <si>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</si>
  <si>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</si>
  <si>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</si>
  <si>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</si>
  <si>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</si>
  <si>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</si>
  <si>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</si>
  <si>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</si>
  <si>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</si>
  <si>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</si>
  <si>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</si>
  <si>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</si>
  <si>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</si>
  <si>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</si>
  <si>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</si>
  <si>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</si>
  <si>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</si>
  <si>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</si>
  <si>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</si>
  <si>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</si>
  <si>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</si>
  <si>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</si>
  <si>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</si>
  <si>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</si>
  <si>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</si>
  <si>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</si>
  <si>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</si>
  <si>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</si>
  <si>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</si>
  <si>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</si>
  <si>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</si>
  <si>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</si>
  <si>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</si>
  <si>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</si>
  <si>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</si>
  <si>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</si>
  <si>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</si>
  <si>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</si>
  <si>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</si>
  <si>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</si>
  <si>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</si>
  <si>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</si>
  <si>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</si>
  <si>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</si>
  <si>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</si>
  <si>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</si>
  <si>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</si>
  <si>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</si>
  <si>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</si>
  <si>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</si>
  <si>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</si>
  <si>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</si>
  <si>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</si>
  <si>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</si>
  <si>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</si>
  <si>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</si>
  <si>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</si>
  <si>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</si>
  <si>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</si>
  <si>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</si>
  <si>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</si>
  <si>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</si>
  <si>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</si>
  <si>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</si>
  <si>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</si>
  <si>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</si>
  <si>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</si>
  <si>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</si>
  <si>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</si>
  <si>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</si>
  <si>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</si>
  <si>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</si>
  <si>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</si>
  <si>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</si>
  <si>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</si>
  <si>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</si>
  <si>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</si>
  <si>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</si>
  <si>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</si>
  <si>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</si>
  <si>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</si>
  <si>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</si>
  <si>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</si>
  <si>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</si>
  <si>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</si>
  <si>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</si>
  <si>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</si>
  <si>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</si>
  <si>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</si>
  <si>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</si>
  <si>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</si>
  <si>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</si>
  <si>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</si>
  <si>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</si>
  <si>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</si>
  <si>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</si>
  <si>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</si>
  <si>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</si>
  <si>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</si>
  <si>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</si>
  <si>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</si>
  <si>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</si>
  <si>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</si>
  <si>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</si>
  <si>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</si>
  <si>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</si>
  <si>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</si>
  <si>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</si>
  <si>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</si>
  <si>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</si>
  <si>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</si>
  <si>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</si>
  <si>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</si>
  <si>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</si>
  <si>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</si>
  <si>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</si>
  <si>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</si>
  <si>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</si>
  <si>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</si>
  <si>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</si>
  <si>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</si>
  <si>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</si>
  <si>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</si>
  <si>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</si>
  <si>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</si>
  <si>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</si>
  <si>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</si>
  <si>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</si>
  <si>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</si>
  <si>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</si>
  <si>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</si>
  <si>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</si>
  <si>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</si>
  <si>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</si>
  <si>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</si>
  <si>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</si>
  <si>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</si>
  <si>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</si>
  <si>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</si>
  <si>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</si>
  <si>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</si>
  <si>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</si>
  <si>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</si>
  <si>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</si>
  <si>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</si>
  <si>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</si>
  <si>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</si>
  <si>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</si>
  <si>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</si>
  <si>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</si>
  <si>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</si>
  <si>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</si>
  <si>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</si>
  <si>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</si>
  <si>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</si>
  <si>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</si>
  <si>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</si>
  <si>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</si>
  <si>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</si>
  <si>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</si>
  <si>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</si>
  <si>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</si>
  <si>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</si>
  <si>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</si>
  <si>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</si>
  <si>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</si>
  <si>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</si>
  <si>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</si>
  <si>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</si>
  <si>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</si>
  <si>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</si>
  <si>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</si>
  <si>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</si>
  <si>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</si>
  <si>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</si>
  <si>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</si>
  <si>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</si>
  <si>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</si>
  <si>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</si>
  <si>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</si>
  <si>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</si>
  <si>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</si>
  <si>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</si>
  <si>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</si>
  <si>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</si>
  <si>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</si>
  <si>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</si>
  <si>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</si>
  <si>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</si>
  <si>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</si>
  <si>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</si>
  <si>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</si>
  <si>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</si>
  <si>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</si>
  <si>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</si>
  <si>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</si>
  <si>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</si>
  <si>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</si>
  <si>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</si>
  <si>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</si>
  <si>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</si>
  <si>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</si>
  <si>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</si>
  <si>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</si>
  <si>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</si>
  <si>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</si>
  <si>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</si>
  <si>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</si>
  <si>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</si>
  <si>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</si>
  <si>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</si>
  <si>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</si>
  <si>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</si>
  <si>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</si>
  <si>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</si>
  <si>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</si>
  <si>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</si>
  <si>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</si>
  <si>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</si>
  <si>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</si>
  <si>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</si>
  <si>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</si>
  <si>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</si>
  <si>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</si>
  <si>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</si>
  <si>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</si>
  <si>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</si>
  <si>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</si>
  <si>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</si>
  <si>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</si>
  <si>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</si>
  <si>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</si>
  <si>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</si>
  <si>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</si>
  <si>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</si>
  <si>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</si>
  <si>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</si>
  <si>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</si>
  <si>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</si>
  <si>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</si>
  <si>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</si>
  <si>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</si>
  <si>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</si>
  <si>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</si>
  <si>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</si>
  <si>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</si>
  <si>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</si>
  <si>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</si>
  <si>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</si>
  <si>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</si>
  <si>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</si>
  <si>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</si>
  <si>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</si>
  <si>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</si>
  <si>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</si>
  <si>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</si>
  <si>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</si>
  <si>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</si>
  <si>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</si>
  <si>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</si>
  <si>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</si>
  <si>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</si>
  <si>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</si>
  <si>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</si>
  <si>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</si>
  <si>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</si>
  <si>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</si>
  <si>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</si>
  <si>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</si>
  <si>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</si>
  <si>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</si>
  <si>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</si>
  <si>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</si>
  <si>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</si>
  <si>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</si>
  <si>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</si>
  <si>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</si>
  <si>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</si>
  <si>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</si>
  <si>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</si>
  <si>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</si>
  <si>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</si>
  <si>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</si>
  <si>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</si>
  <si>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</si>
  <si>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</si>
  <si>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</si>
  <si>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</si>
  <si>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</si>
  <si>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</si>
  <si>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</si>
  <si>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</si>
  <si>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</si>
  <si>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</si>
  <si>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</si>
  <si>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</si>
  <si>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</si>
  <si>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</si>
  <si>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</si>
  <si>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</si>
  <si>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</si>
  <si>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</si>
  <si>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</si>
  <si>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</si>
  <si>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</si>
  <si>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</si>
  <si>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</si>
  <si>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</si>
  <si>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</si>
  <si>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</si>
  <si>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</si>
  <si>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</si>
  <si>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</si>
  <si>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</si>
  <si>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</si>
  <si>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</si>
  <si>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</si>
  <si>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</si>
  <si>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</si>
  <si>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</si>
  <si>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</si>
  <si>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</si>
  <si>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</si>
  <si>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</si>
  <si>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</si>
  <si>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</si>
  <si>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</si>
  <si>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</si>
  <si>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</si>
  <si>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</si>
  <si>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</si>
  <si>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</si>
  <si>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</si>
  <si>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</si>
  <si>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</si>
  <si>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</si>
  <si>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</si>
  <si>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</si>
  <si>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</si>
  <si>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</si>
  <si>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</si>
  <si>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</si>
  <si>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</si>
  <si>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</si>
  <si>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</si>
  <si>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</si>
  <si>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</si>
  <si>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</si>
  <si>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</si>
  <si>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</si>
  <si>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</si>
  <si>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</si>
  <si>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</si>
  <si>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</si>
  <si>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</si>
  <si>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</si>
  <si>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</si>
  <si>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</si>
  <si>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</si>
  <si>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</si>
  <si>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</si>
  <si>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</si>
  <si>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</si>
  <si>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</si>
  <si>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</si>
  <si>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</si>
  <si>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</si>
  <si>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</si>
  <si>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</si>
  <si>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</si>
  <si>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</si>
  <si>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</si>
  <si>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</si>
  <si>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</si>
  <si>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</si>
  <si>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</si>
  <si>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</si>
  <si>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</si>
  <si>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</si>
  <si>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</si>
  <si>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</si>
  <si>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</si>
  <si>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</si>
  <si>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</si>
  <si>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</si>
  <si>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</si>
  <si>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</si>
  <si>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</si>
  <si>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</si>
  <si>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</si>
  <si>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</si>
  <si>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</si>
  <si>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</si>
  <si>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</si>
  <si>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</si>
  <si>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</si>
  <si>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</si>
  <si>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</si>
  <si>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</si>
  <si>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</si>
  <si>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</si>
  <si>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</si>
  <si>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</si>
  <si>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</si>
  <si>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</si>
  <si>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</si>
  <si>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</si>
  <si>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</si>
  <si>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</si>
  <si>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</si>
  <si>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</si>
  <si>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</si>
  <si>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</si>
  <si>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</si>
  <si>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</si>
  <si>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</si>
  <si>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</si>
  <si>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</si>
  <si>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</si>
  <si>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</si>
  <si>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</si>
  <si>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</si>
  <si>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</si>
  <si>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</si>
  <si>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</si>
  <si>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</si>
  <si>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</si>
  <si>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</si>
  <si>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</si>
  <si>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</si>
  <si>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</si>
  <si>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</si>
  <si>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</si>
  <si>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</si>
  <si>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</si>
  <si>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</si>
  <si>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</si>
  <si>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</si>
  <si>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</si>
  <si>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</si>
  <si>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</si>
  <si>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</si>
  <si>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</si>
  <si>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</si>
  <si>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</si>
  <si>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</si>
  <si>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</si>
  <si>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</si>
  <si>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</si>
  <si>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</si>
  <si>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</si>
  <si>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</si>
  <si>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</si>
  <si>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</si>
  <si>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</si>
  <si>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</si>
  <si>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</si>
  <si>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</si>
  <si>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</si>
  <si>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</si>
  <si>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</si>
  <si>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</si>
  <si>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</si>
  <si>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</si>
  <si>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</si>
  <si>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</si>
  <si>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</si>
  <si>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</si>
  <si>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</si>
  <si>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</si>
  <si>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</si>
  <si>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</si>
  <si>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</si>
  <si>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</si>
  <si>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</si>
  <si>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</si>
  <si>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</si>
  <si>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</si>
  <si>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</si>
  <si>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</si>
  <si>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</si>
  <si>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</si>
  <si>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</si>
  <si>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</si>
  <si>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</si>
  <si>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</si>
  <si>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</si>
  <si>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</si>
  <si>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</si>
  <si>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</si>
  <si>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</si>
  <si>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</si>
  <si>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</si>
  <si>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</si>
  <si>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</si>
  <si>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</si>
  <si>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</si>
  <si>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</si>
  <si>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</si>
  <si>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</si>
  <si>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</si>
  <si>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</si>
  <si>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</si>
  <si>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</si>
  <si>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</si>
  <si>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</si>
  <si>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</si>
  <si>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</si>
  <si>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</si>
  <si>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</si>
  <si>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</si>
  <si>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</si>
  <si>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</si>
  <si>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</si>
  <si>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</si>
  <si>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</si>
  <si>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</si>
  <si>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</si>
  <si>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</si>
  <si>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</si>
  <si>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</si>
  <si>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</si>
  <si>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</si>
  <si>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</si>
  <si>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</si>
  <si>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</si>
  <si>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</si>
  <si>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</si>
  <si>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</si>
  <si>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</si>
  <si>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</si>
  <si>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</si>
  <si>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</si>
  <si>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</si>
  <si>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</si>
  <si>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</si>
  <si>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</si>
  <si>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</si>
  <si>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</si>
  <si>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</si>
  <si>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</si>
  <si>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</si>
  <si>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</si>
  <si>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</si>
  <si>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</si>
  <si>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</si>
  <si>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</si>
  <si>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</si>
  <si>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</si>
  <si>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</si>
  <si>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</si>
  <si>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</si>
  <si>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</si>
  <si>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</si>
  <si>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</si>
  <si>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</si>
  <si>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</si>
  <si>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</si>
  <si>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</si>
  <si>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</si>
  <si>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</si>
  <si>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</si>
  <si>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</si>
  <si>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</si>
  <si>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</si>
  <si>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</si>
  <si>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</si>
  <si>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</si>
  <si>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</si>
  <si>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</si>
  <si>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</si>
  <si>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</si>
  <si>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</si>
  <si>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</si>
  <si>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</si>
  <si>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</si>
  <si>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</si>
  <si>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</si>
  <si>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</si>
  <si>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</si>
  <si>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</si>
  <si>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</si>
  <si>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</si>
  <si>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</si>
  <si>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</si>
  <si>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</si>
  <si>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</si>
  <si>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</si>
  <si>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</si>
  <si>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</si>
  <si>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</si>
  <si>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</si>
  <si>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</si>
  <si>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</si>
  <si>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</si>
  <si>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</si>
  <si>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</si>
  <si>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</si>
  <si>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</si>
  <si>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</si>
  <si>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</si>
  <si>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</si>
  <si>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</si>
  <si>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</si>
  <si>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</si>
  <si>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</si>
  <si>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</si>
  <si>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</si>
  <si>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</si>
  <si>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</si>
  <si>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</si>
  <si>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</si>
  <si>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</si>
  <si>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</si>
  <si>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</si>
  <si>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</si>
  <si>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</si>
  <si>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</si>
  <si>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</si>
  <si>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</si>
  <si>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</si>
  <si>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</si>
  <si>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</si>
  <si>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</si>
  <si>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</si>
  <si>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</si>
  <si>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</si>
  <si>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</si>
  <si>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</si>
  <si>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</si>
  <si>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</si>
  <si>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</si>
  <si>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</si>
  <si>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</si>
  <si>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</si>
  <si>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</si>
  <si>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</si>
  <si>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</si>
  <si>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</si>
  <si>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</si>
  <si>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</si>
  <si>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</si>
  <si>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</si>
  <si>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</si>
  <si>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</si>
  <si>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</si>
  <si>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</si>
  <si>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</si>
  <si>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</si>
  <si>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</si>
  <si>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</si>
  <si>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</si>
  <si>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</si>
  <si>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</si>
  <si>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</si>
  <si>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</si>
  <si>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</si>
  <si>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</si>
  <si>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</si>
  <si>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</si>
  <si>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</si>
  <si>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</si>
  <si>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</si>
  <si>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</si>
  <si>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</si>
  <si>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</si>
  <si>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</si>
  <si>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</si>
  <si>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</si>
  <si>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</si>
  <si>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</si>
  <si>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</si>
  <si>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</si>
  <si>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</si>
  <si>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</si>
  <si>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</si>
  <si>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</si>
  <si>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</si>
  <si>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</si>
  <si>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</si>
  <si>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</si>
  <si>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</si>
  <si>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</si>
  <si>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</si>
  <si>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</si>
  <si>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</si>
  <si>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</si>
  <si>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</si>
  <si>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</si>
  <si>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</si>
  <si>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</si>
  <si>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</si>
  <si>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</si>
  <si>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</si>
  <si>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</si>
  <si>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</si>
  <si>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</si>
  <si>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</si>
  <si>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</si>
  <si>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</si>
  <si>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</si>
  <si>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</si>
  <si>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</si>
  <si>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</si>
  <si>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</si>
  <si>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</si>
  <si>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</si>
  <si>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</si>
  <si>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</si>
  <si>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</si>
  <si>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</si>
  <si>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</si>
  <si>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</si>
  <si>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</si>
  <si>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</si>
  <si>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</si>
  <si>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</si>
  <si>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</si>
  <si>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</si>
  <si>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</si>
  <si>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</si>
  <si>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</si>
  <si>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</si>
  <si>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</si>
  <si>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</si>
  <si>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</si>
  <si>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</si>
  <si>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</si>
  <si>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</si>
  <si>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</si>
  <si>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</si>
  <si>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</si>
  <si>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</si>
  <si>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</si>
  <si>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</si>
  <si>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</si>
  <si>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</si>
  <si>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</si>
  <si>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</si>
  <si>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</si>
  <si>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</si>
  <si>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</si>
  <si>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</si>
  <si>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</si>
  <si>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</si>
  <si>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</si>
  <si>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</si>
  <si>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</si>
  <si>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</si>
  <si>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</si>
  <si>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</si>
  <si>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</si>
  <si>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</si>
  <si>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</si>
  <si>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</si>
  <si>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</si>
  <si>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</si>
  <si>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</si>
  <si>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</si>
  <si>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</si>
  <si>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</si>
  <si>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</si>
  <si>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</si>
  <si>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</si>
  <si>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</si>
  <si>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</si>
  <si>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</si>
  <si>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</si>
  <si>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</si>
  <si>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</si>
  <si>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</si>
  <si>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</si>
  <si>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</si>
  <si>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</si>
  <si>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</si>
  <si>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</si>
  <si>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</si>
  <si>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</si>
  <si>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</si>
  <si>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</si>
  <si>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</si>
  <si>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</si>
  <si>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</si>
  <si>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</si>
  <si>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</si>
  <si>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</si>
  <si>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</si>
  <si>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</si>
  <si>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</si>
  <si>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</si>
  <si>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</si>
  <si>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</si>
  <si>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</si>
  <si>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</si>
  <si>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</si>
  <si>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</si>
  <si>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</si>
  <si>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</si>
  <si>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</si>
  <si>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</si>
  <si>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</si>
  <si>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</si>
  <si>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</si>
  <si>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</si>
  <si>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</si>
  <si>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</si>
  <si>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</si>
  <si>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</si>
  <si>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</si>
  <si>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</si>
  <si>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</si>
  <si>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</si>
  <si>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</si>
  <si>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</si>
  <si>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</si>
  <si>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</si>
  <si>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</si>
  <si>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</si>
  <si>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</si>
  <si>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</si>
  <si>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</si>
  <si>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</si>
  <si>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</si>
  <si>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</si>
  <si>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</si>
  <si>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</si>
  <si>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</si>
  <si>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</si>
  <si>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</si>
  <si>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</si>
  <si>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</si>
  <si>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</si>
  <si>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</si>
  <si>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</si>
  <si>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</si>
  <si>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</si>
  <si>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</si>
  <si>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</si>
  <si>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</si>
  <si>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</si>
  <si>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</si>
  <si>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</si>
  <si>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</si>
  <si>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</si>
  <si>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</si>
  <si>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</si>
  <si>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</si>
  <si>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</si>
  <si>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</si>
  <si>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</si>
  <si>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</si>
  <si>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</si>
  <si>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</si>
  <si>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</si>
  <si>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</si>
  <si>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</si>
  <si>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</si>
  <si>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</si>
  <si>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</si>
  <si>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</si>
  <si>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</si>
  <si>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</si>
  <si>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</si>
  <si>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</si>
  <si>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</si>
  <si>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</si>
  <si>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</si>
  <si>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</si>
  <si>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</si>
  <si>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</si>
  <si>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</si>
  <si>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</si>
  <si>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</si>
  <si>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</si>
  <si>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</si>
  <si>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</si>
  <si>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</si>
  <si>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</si>
  <si>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</si>
  <si>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</si>
  <si>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</si>
  <si>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</si>
  <si>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</si>
  <si>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</si>
  <si>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</si>
  <si>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</si>
  <si>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</si>
  <si>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</si>
  <si>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</si>
  <si>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</si>
  <si>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</si>
  <si>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</si>
  <si>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</si>
  <si>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</si>
  <si>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</si>
  <si>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</si>
  <si>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</si>
  <si>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</si>
  <si>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</si>
  <si>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</si>
  <si>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</si>
  <si>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</si>
  <si>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</si>
  <si>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</si>
  <si>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</si>
  <si>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</si>
  <si>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</si>
  <si>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</si>
  <si>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</si>
  <si>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</si>
  <si>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</si>
  <si>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</si>
  <si>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</si>
  <si>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</si>
  <si>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</si>
  <si>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</si>
  <si>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</si>
  <si>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</si>
  <si>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</si>
  <si>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</si>
  <si>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</si>
  <si>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</si>
  <si>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</si>
  <si>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</si>
  <si>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</si>
  <si>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</si>
  <si>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</si>
  <si>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</si>
  <si>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</si>
  <si>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</si>
  <si>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</si>
  <si>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</si>
  <si>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</si>
  <si>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</si>
  <si>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</si>
  <si>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</si>
  <si>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</si>
  <si>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</si>
  <si>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</si>
  <si>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</si>
  <si>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</si>
  <si>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</si>
  <si>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</si>
  <si>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</si>
  <si>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</si>
  <si>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</si>
  <si>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</si>
  <si>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</si>
  <si>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</si>
  <si>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</si>
  <si>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</si>
  <si>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</si>
  <si>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</si>
  <si>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</si>
  <si>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</si>
  <si>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</si>
  <si>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</si>
  <si>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</si>
  <si>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</si>
  <si>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</si>
  <si>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</si>
  <si>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</si>
  <si>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</si>
  <si>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</si>
  <si>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</si>
  <si>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</si>
  <si>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</si>
  <si>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</si>
  <si>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</si>
  <si>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</si>
  <si>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</si>
  <si>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</si>
  <si>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</si>
  <si>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</si>
  <si>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</si>
  <si>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</si>
  <si>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</si>
  <si>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</si>
  <si>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</si>
  <si>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</si>
  <si>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</si>
  <si>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</si>
  <si>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</si>
  <si>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</si>
  <si>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</si>
  <si>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</si>
  <si>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</si>
  <si>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</si>
  <si>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</si>
  <si>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</si>
  <si>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</si>
  <si>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</si>
  <si>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</si>
  <si>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</si>
  <si>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</si>
  <si>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</si>
  <si>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</si>
  <si>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</si>
  <si>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</si>
  <si>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</si>
  <si>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</si>
  <si>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</si>
  <si>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</si>
  <si>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</si>
  <si>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</si>
  <si>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</si>
  <si>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</si>
  <si>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</si>
  <si>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</si>
  <si>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</si>
  <si>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</si>
  <si>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</si>
  <si>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</si>
  <si>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</si>
  <si>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</si>
  <si>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</si>
  <si>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</si>
  <si>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</si>
  <si>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</si>
  <si>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</si>
  <si>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</si>
  <si>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</si>
  <si>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</si>
  <si>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</si>
  <si>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</si>
  <si>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</si>
  <si>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</si>
  <si>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</si>
  <si>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</si>
  <si>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</si>
  <si>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</si>
  <si>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</si>
  <si>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</si>
  <si>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</si>
  <si>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</si>
  <si>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</si>
  <si>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</si>
  <si>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</si>
  <si>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</si>
  <si>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</si>
  <si>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</si>
  <si>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</si>
  <si>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</si>
  <si>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</si>
  <si>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</si>
  <si>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</si>
  <si>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</si>
  <si>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</si>
  <si>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</si>
  <si>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</si>
  <si>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</si>
  <si>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</si>
  <si>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</si>
  <si>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</si>
  <si>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</si>
  <si>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</si>
  <si>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</si>
  <si>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</si>
  <si>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</si>
  <si>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</si>
  <si>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</si>
  <si>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</si>
  <si>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</si>
  <si>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</si>
  <si>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</si>
  <si>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</si>
  <si>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</si>
  <si>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</si>
  <si>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</si>
  <si>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</si>
  <si>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</si>
  <si>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</si>
  <si>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</si>
  <si>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</si>
  <si>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</si>
  <si>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</si>
  <si>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</si>
  <si>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</si>
  <si>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</si>
  <si>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</si>
  <si>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</si>
  <si>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</si>
  <si>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</si>
  <si>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</si>
  <si>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</si>
  <si>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</si>
  <si>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</si>
  <si>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</si>
  <si>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</si>
  <si>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</si>
  <si>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</si>
  <si>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</si>
  <si>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</si>
  <si>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</si>
  <si>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</si>
  <si>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</si>
  <si>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</si>
  <si>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</si>
  <si>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</si>
  <si>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</si>
  <si>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</si>
  <si>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</si>
  <si>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</si>
  <si>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</si>
  <si>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</si>
  <si>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</si>
  <si>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</si>
  <si>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</si>
  <si>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</si>
  <si>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</si>
  <si>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</si>
  <si>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</si>
  <si>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</si>
  <si>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</si>
  <si>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</si>
  <si>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</si>
  <si>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</si>
  <si>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</si>
  <si>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</si>
  <si>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</si>
  <si>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</si>
  <si>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</si>
  <si>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</si>
  <si>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</si>
  <si>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</si>
  <si>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</si>
  <si>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</si>
  <si>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</si>
  <si>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</si>
  <si>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</si>
  <si>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</si>
  <si>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</si>
  <si>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</si>
  <si>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</si>
  <si>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</si>
  <si>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</si>
  <si>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</si>
  <si>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</si>
  <si>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</si>
  <si>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</si>
  <si>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</si>
  <si>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</si>
  <si>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</si>
  <si>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</si>
  <si>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</si>
  <si>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</si>
  <si>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</si>
  <si>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</si>
  <si>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</si>
  <si>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</si>
  <si>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</si>
  <si>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</si>
  <si>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</si>
  <si>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</si>
  <si>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</si>
  <si>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</si>
  <si>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</si>
  <si>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</si>
  <si>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</si>
  <si>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</si>
  <si>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</si>
  <si>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</si>
  <si>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</si>
  <si>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</si>
  <si>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</si>
  <si>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</si>
  <si>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</si>
  <si>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</si>
  <si>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</si>
  <si>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</si>
  <si>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</si>
  <si>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</si>
  <si>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</si>
  <si>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</si>
  <si>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</si>
  <si>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</si>
  <si>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</si>
  <si>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</si>
  <si>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</si>
  <si>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</si>
  <si>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</si>
  <si>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</si>
  <si>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</si>
  <si>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</si>
  <si>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</si>
  <si>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</si>
  <si>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</si>
  <si>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</si>
  <si>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</si>
  <si>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</si>
  <si>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</si>
  <si>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</si>
  <si>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</si>
  <si>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</si>
  <si>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</si>
  <si>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</si>
  <si>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</si>
  <si>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</si>
  <si>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</si>
  <si>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</si>
  <si>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</si>
  <si>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</si>
  <si>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</si>
  <si>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</si>
  <si>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</si>
  <si>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</si>
  <si>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</si>
  <si>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</si>
  <si>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</si>
  <si>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</si>
  <si>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</si>
  <si>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</si>
  <si>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</si>
  <si>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</si>
  <si>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</si>
  <si>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</si>
  <si>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</si>
  <si>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</si>
  <si>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</si>
  <si>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</si>
  <si>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</si>
  <si>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</si>
  <si>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</si>
  <si>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</si>
  <si>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</si>
  <si>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</si>
  <si>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</si>
  <si>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</si>
  <si>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</si>
  <si>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</si>
  <si>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</si>
  <si>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</si>
  <si>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</si>
  <si>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</si>
  <si>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</si>
  <si>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</si>
  <si>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</si>
  <si>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</si>
  <si>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</si>
  <si>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</si>
  <si>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</si>
  <si>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</si>
  <si>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</si>
  <si>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</si>
  <si>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</si>
  <si>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</si>
  <si>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</si>
  <si>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</si>
  <si>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</si>
  <si>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</si>
  <si>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</si>
  <si>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</si>
  <si>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</si>
  <si>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</si>
  <si>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</si>
  <si>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</si>
  <si>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</si>
  <si>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</si>
  <si>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</si>
  <si>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</si>
  <si>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</si>
  <si>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</si>
  <si>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</si>
  <si>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</si>
  <si>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</si>
  <si>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</si>
  <si>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</si>
  <si>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</si>
  <si>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</si>
  <si>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</si>
  <si>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</si>
  <si>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</si>
  <si>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</si>
  <si>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</si>
  <si>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</si>
  <si>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</si>
  <si>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</si>
  <si>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</si>
  <si>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</si>
  <si>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</si>
  <si>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</si>
  <si>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</si>
  <si>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</si>
  <si>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</si>
  <si>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</si>
  <si>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</si>
  <si>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</si>
  <si>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</si>
  <si>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</si>
  <si>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</si>
  <si>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</si>
  <si>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</si>
  <si>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</si>
  <si>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</si>
  <si>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</si>
  <si>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</si>
  <si>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</si>
  <si>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</si>
  <si>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</si>
  <si>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</si>
  <si>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</si>
  <si>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</si>
  <si>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</si>
  <si>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</si>
  <si>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</si>
  <si>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</si>
  <si>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</si>
  <si>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</si>
  <si>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</si>
  <si>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</si>
  <si>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</si>
  <si>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</si>
  <si>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</si>
  <si>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</si>
  <si>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</si>
  <si>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</si>
  <si>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</si>
  <si>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</si>
  <si>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</si>
  <si>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</si>
  <si>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</si>
  <si>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</si>
  <si>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</si>
  <si>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</si>
  <si>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</si>
  <si>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</si>
  <si>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</si>
  <si>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</si>
  <si>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</si>
  <si>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</si>
  <si>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</si>
  <si>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</si>
  <si>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</si>
  <si>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</si>
  <si>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</si>
  <si>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</si>
  <si>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</si>
  <si>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</si>
  <si>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</si>
  <si>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</si>
  <si>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</si>
  <si>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</si>
  <si>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</si>
  <si>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</si>
  <si>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</si>
  <si>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</si>
  <si>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</si>
  <si>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</si>
  <si>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</si>
  <si>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</si>
  <si>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</si>
  <si>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</si>
  <si>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</si>
  <si>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</si>
  <si>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</si>
  <si>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</si>
  <si>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</si>
  <si>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</si>
  <si>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</si>
  <si>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</si>
  <si>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</si>
  <si>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</si>
  <si>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</si>
  <si>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</si>
  <si>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</si>
  <si>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</si>
  <si>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</si>
  <si>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</si>
  <si>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</si>
  <si>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</si>
  <si>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</si>
  <si>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</si>
  <si>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</si>
  <si>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</si>
  <si>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</si>
  <si>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</si>
  <si>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</si>
  <si>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</si>
  <si>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</si>
  <si>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</si>
  <si>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</si>
  <si>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</si>
  <si>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</si>
  <si>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</si>
  <si>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</si>
  <si>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</si>
  <si>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</si>
  <si>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</si>
  <si>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</si>
  <si>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</si>
  <si>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</si>
  <si>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</si>
  <si>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</si>
  <si>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</si>
  <si>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</si>
  <si>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</si>
  <si>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</si>
  <si>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</si>
  <si>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</si>
  <si>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</si>
  <si>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</si>
  <si>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</si>
  <si>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</si>
  <si>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</si>
  <si>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</si>
  <si>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</si>
  <si>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</si>
  <si>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</si>
  <si>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</si>
  <si>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</si>
  <si>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</si>
  <si>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</si>
  <si>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</si>
  <si>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</si>
  <si>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</si>
  <si>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</si>
  <si>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</si>
  <si>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</si>
  <si>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</si>
  <si>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</si>
  <si>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</si>
  <si>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</si>
  <si>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</si>
  <si>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</si>
  <si>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</si>
  <si>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</si>
  <si>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</si>
  <si>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</si>
  <si>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</si>
  <si>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</si>
  <si>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</si>
  <si>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</si>
  <si>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</si>
  <si>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</si>
  <si>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</si>
  <si>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</si>
  <si>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</si>
  <si>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</si>
  <si>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</si>
  <si>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</si>
  <si>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</si>
  <si>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</si>
  <si>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</si>
  <si>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</si>
  <si>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</si>
  <si>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</si>
  <si>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</si>
  <si>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</si>
  <si>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</si>
  <si>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</si>
  <si>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</si>
  <si>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</si>
  <si>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</si>
  <si>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</si>
  <si>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</si>
  <si>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</si>
  <si>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</si>
  <si>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</si>
  <si>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</si>
  <si>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</si>
  <si>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</si>
  <si>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</si>
  <si>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</si>
  <si>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</si>
  <si>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</si>
  <si>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</si>
  <si>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</si>
  <si>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</si>
  <si>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</si>
  <si>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</si>
  <si>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</si>
  <si>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</si>
  <si>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</si>
  <si>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</si>
  <si>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</si>
  <si>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</si>
  <si>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</si>
  <si>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</si>
  <si>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</si>
  <si>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</si>
  <si>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</si>
  <si>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</si>
  <si>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</si>
  <si>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</si>
  <si>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</si>
  <si>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</si>
  <si>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</si>
  <si>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</si>
  <si>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</si>
  <si>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</si>
  <si>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</si>
  <si>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</si>
  <si>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</si>
  <si>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</si>
  <si>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</si>
  <si>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</si>
  <si>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</si>
  <si>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</si>
  <si>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</si>
  <si>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</si>
  <si>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</si>
  <si>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</si>
  <si>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</si>
  <si>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</si>
  <si>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</si>
  <si>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</si>
  <si>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</si>
  <si>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</si>
  <si>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</si>
  <si>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</si>
  <si>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</si>
  <si>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</si>
  <si>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</si>
  <si>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</si>
  <si>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</si>
  <si>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</si>
  <si>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</si>
  <si>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</si>
  <si>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</si>
  <si>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</si>
  <si>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</si>
  <si>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</si>
  <si>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</si>
  <si>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</si>
  <si>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</si>
  <si>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</si>
  <si>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</si>
  <si>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</si>
  <si>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</si>
  <si>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</si>
  <si>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</si>
  <si>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</si>
  <si>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</si>
  <si>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</si>
  <si>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</si>
  <si>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</si>
  <si>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</si>
  <si>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</si>
  <si>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</si>
  <si>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</si>
  <si>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</si>
  <si>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</si>
  <si>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</si>
  <si>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</si>
  <si>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</si>
  <si>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</si>
  <si>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</si>
  <si>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</si>
  <si>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</si>
  <si>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</si>
  <si>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</si>
  <si>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</si>
  <si>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</si>
  <si>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</si>
  <si>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</si>
  <si>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</si>
  <si>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</si>
  <si>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</si>
  <si>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</si>
  <si>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</si>
  <si>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</si>
  <si>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</si>
  <si>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</si>
  <si>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</si>
  <si>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</si>
  <si>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</si>
  <si>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</si>
  <si>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</si>
  <si>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</si>
  <si>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</si>
  <si>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</si>
  <si>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</si>
  <si>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</si>
  <si>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</si>
  <si>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</si>
  <si>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</si>
  <si>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</si>
  <si>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</si>
  <si>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</si>
  <si>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</si>
  <si>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</si>
  <si>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</si>
  <si>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</si>
  <si>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</si>
  <si>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</si>
  <si>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</si>
  <si>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</si>
  <si>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</si>
  <si>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</si>
  <si>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</si>
  <si>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</si>
  <si>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</si>
  <si>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</si>
  <si>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</si>
  <si>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</si>
  <si>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</si>
  <si>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</si>
  <si>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</si>
  <si>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</si>
  <si>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</si>
  <si>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</si>
  <si>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</si>
  <si>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</si>
  <si>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</si>
  <si>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</si>
  <si>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</si>
  <si>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</si>
  <si>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</si>
  <si>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</si>
  <si>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</si>
  <si>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</si>
  <si>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</si>
  <si>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</si>
  <si>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</si>
  <si>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</si>
  <si>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</si>
  <si>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</si>
  <si>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</si>
  <si>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</si>
  <si>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</si>
  <si>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</si>
  <si>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</si>
  <si>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</si>
  <si>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</si>
  <si>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</si>
  <si>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</si>
  <si>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</si>
  <si>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</si>
  <si>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</si>
  <si>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</si>
  <si>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</si>
  <si>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</si>
  <si>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</si>
  <si>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</si>
  <si>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</si>
  <si>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</si>
  <si>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</si>
  <si>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</si>
  <si>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</si>
  <si>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</si>
  <si>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</si>
  <si>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</si>
  <si>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</si>
  <si>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</si>
  <si>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</si>
  <si>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</si>
  <si>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</si>
  <si>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</si>
  <si>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</si>
  <si>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</si>
  <si>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</si>
  <si>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</si>
  <si>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</si>
  <si>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</si>
  <si>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</si>
  <si>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</si>
  <si>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</si>
  <si>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</si>
  <si>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</si>
  <si>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</si>
  <si>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</si>
  <si>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</si>
  <si>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</si>
  <si>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</si>
  <si>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</si>
  <si>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</si>
  <si>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</si>
  <si>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</si>
  <si>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</si>
  <si>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</si>
  <si>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</si>
  <si>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</si>
  <si>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</si>
  <si>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</si>
  <si>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</si>
  <si>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</si>
  <si>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</si>
  <si>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</si>
  <si>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</si>
  <si>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</si>
  <si>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</si>
  <si>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</si>
  <si>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</si>
  <si>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</si>
  <si>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</si>
  <si>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</si>
  <si>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</si>
  <si>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</si>
  <si>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</si>
  <si>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</si>
  <si>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</si>
  <si>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</si>
  <si>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</si>
  <si>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</si>
  <si>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</si>
  <si>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</si>
  <si>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</si>
  <si>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</si>
  <si>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</si>
  <si>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</si>
  <si>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</si>
  <si>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</si>
  <si>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</si>
  <si>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</si>
  <si>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</si>
  <si>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</si>
  <si>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</si>
  <si>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</si>
  <si>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</si>
  <si>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</si>
  <si>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</si>
  <si>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</si>
  <si>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</si>
  <si>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</si>
  <si>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</si>
  <si>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</si>
  <si>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</si>
  <si>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</si>
  <si>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</si>
  <si>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</si>
  <si>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</si>
  <si>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</si>
  <si>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</si>
  <si>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</si>
  <si>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</si>
  <si>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</si>
  <si>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</si>
  <si>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</si>
  <si>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</si>
  <si>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</si>
  <si>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</si>
  <si>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</si>
  <si>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</si>
  <si>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</si>
  <si>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</si>
  <si>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</si>
  <si>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</si>
  <si>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</si>
  <si>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</si>
  <si>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</si>
  <si>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</si>
  <si>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</si>
  <si>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</si>
  <si>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</si>
  <si>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</si>
  <si>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</si>
  <si>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</si>
  <si>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</si>
  <si>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</si>
  <si>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</si>
  <si>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</si>
  <si>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</si>
  <si>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</si>
  <si>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</si>
  <si>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</si>
  <si>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</si>
  <si>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</si>
  <si>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</si>
  <si>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</si>
  <si>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</si>
  <si>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</si>
  <si>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</si>
  <si>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</si>
  <si>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</si>
  <si>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</si>
  <si>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</si>
  <si>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</si>
  <si>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</si>
  <si>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</si>
  <si>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</si>
  <si>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</si>
  <si>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</si>
  <si>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</si>
  <si>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</si>
  <si>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</si>
  <si>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</si>
  <si>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</si>
  <si>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</si>
  <si>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</si>
  <si>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</si>
  <si>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</si>
  <si>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</si>
  <si>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</si>
  <si>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</si>
  <si>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</si>
  <si>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</si>
  <si>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</si>
  <si>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</si>
  <si>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</si>
  <si>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</si>
  <si>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</si>
  <si>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</si>
  <si>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</si>
  <si>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</si>
  <si>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</si>
  <si>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</si>
  <si>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</si>
  <si>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</si>
  <si>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</si>
  <si>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</si>
  <si>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</si>
  <si>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</si>
  <si>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</si>
  <si>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</si>
  <si>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</si>
  <si>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</si>
  <si>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</si>
  <si>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</si>
  <si>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</si>
  <si>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</si>
  <si>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</si>
  <si>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</si>
  <si>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</si>
  <si>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</si>
  <si>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</si>
  <si>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</si>
  <si>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</si>
  <si>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</si>
  <si>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</si>
  <si>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</si>
  <si>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</si>
  <si>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</si>
  <si>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</si>
  <si>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</si>
  <si>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</si>
  <si>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</si>
  <si>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</si>
  <si>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</si>
  <si>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</si>
  <si>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</si>
  <si>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</si>
  <si>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</si>
  <si>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</si>
  <si>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</si>
  <si>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</si>
  <si>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</si>
  <si>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</si>
  <si>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</si>
  <si>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</si>
  <si>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</si>
  <si>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</si>
  <si>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</si>
  <si>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</si>
  <si>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</si>
  <si>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</si>
  <si>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</si>
  <si>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</si>
  <si>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</si>
  <si>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</si>
  <si>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</si>
  <si>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</si>
  <si>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</si>
  <si>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</si>
  <si>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</si>
  <si>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</si>
  <si>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</si>
  <si>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</si>
  <si>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</si>
  <si>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</si>
  <si>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</si>
  <si>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</si>
  <si>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</si>
  <si>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</si>
  <si>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</si>
  <si>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</si>
  <si>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</si>
  <si>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</si>
  <si>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</si>
  <si>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</si>
  <si>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</si>
  <si>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</si>
  <si>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</si>
  <si>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</si>
  <si>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</si>
  <si>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</si>
  <si>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</si>
  <si>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</si>
  <si>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</si>
  <si>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</si>
  <si>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</si>
  <si>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</si>
  <si>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</si>
  <si>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</si>
  <si>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</si>
  <si>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</si>
  <si>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</si>
  <si>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</si>
  <si>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</si>
  <si>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</si>
  <si>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</si>
  <si>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</si>
  <si>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</si>
  <si>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</si>
  <si>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</si>
  <si>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</si>
  <si>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</si>
  <si>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</si>
  <si>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</si>
  <si>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</si>
  <si>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</si>
  <si>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</si>
  <si>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</si>
  <si>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</si>
  <si>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</si>
  <si>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</si>
  <si>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</si>
  <si>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</si>
  <si>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</si>
  <si>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</si>
  <si>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</si>
  <si>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</si>
  <si>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</si>
  <si>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</si>
  <si>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</si>
  <si>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</si>
  <si>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</si>
  <si>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</si>
  <si>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</si>
  <si>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</si>
  <si>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</si>
  <si>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</si>
  <si>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</si>
  <si>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</si>
  <si>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</si>
  <si>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</si>
  <si>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</si>
  <si>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</si>
  <si>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</si>
  <si>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</si>
  <si>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</si>
  <si>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</si>
  <si>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</si>
  <si>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</si>
  <si>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</si>
  <si>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</si>
  <si>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</si>
  <si>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</si>
  <si>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</si>
  <si>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</si>
  <si>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</si>
  <si>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</si>
  <si>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</si>
  <si>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</si>
  <si>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</si>
  <si>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</si>
  <si>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</si>
  <si>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</si>
  <si>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</si>
  <si>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</si>
  <si>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</si>
  <si>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</si>
  <si>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</si>
  <si>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</si>
  <si>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</si>
  <si>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</si>
  <si>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</si>
  <si>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</si>
  <si>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</si>
  <si>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</si>
  <si>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</si>
  <si>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</si>
  <si>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</si>
  <si>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</si>
  <si>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</si>
  <si>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</si>
  <si>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</si>
  <si>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</si>
  <si>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</si>
  <si>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</si>
  <si>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</si>
  <si>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</si>
  <si>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</si>
  <si>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</si>
  <si>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</si>
  <si>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</si>
  <si>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</si>
  <si>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</si>
  <si>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</si>
  <si>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</si>
  <si>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</si>
  <si>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</si>
  <si>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</si>
  <si>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</si>
  <si>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</si>
  <si>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</si>
  <si>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</si>
  <si>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</si>
  <si>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</si>
  <si>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</si>
  <si>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</si>
  <si>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</si>
  <si>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</si>
  <si>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</si>
  <si>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</si>
  <si>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</si>
  <si>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</si>
  <si>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</si>
  <si>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</si>
  <si>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</si>
  <si>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</si>
  <si>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</si>
  <si>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</si>
  <si>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</si>
  <si>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</si>
  <si>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</si>
  <si>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</si>
  <si>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</si>
  <si>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</si>
  <si>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</si>
  <si>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</si>
  <si>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</si>
  <si>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</si>
  <si>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</si>
  <si>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</si>
  <si>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</si>
  <si>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</si>
  <si>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</si>
  <si>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</si>
  <si>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</si>
  <si>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</si>
  <si>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</si>
  <si>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</si>
  <si>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</si>
  <si>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</si>
  <si>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</si>
  <si>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</si>
  <si>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</si>
  <si>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</si>
  <si>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</si>
  <si>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</si>
  <si>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</si>
  <si>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</si>
  <si>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</si>
  <si>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</si>
  <si>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</si>
  <si>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</si>
  <si>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</si>
  <si>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</si>
  <si>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</si>
  <si>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</si>
  <si>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</si>
  <si>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</si>
  <si>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</si>
  <si>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</si>
  <si>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</si>
  <si>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</si>
  <si>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</si>
  <si>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</si>
  <si>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</si>
  <si>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</si>
  <si>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</si>
  <si>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</si>
  <si>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</si>
  <si>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</si>
  <si>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</si>
  <si>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</si>
  <si>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</si>
  <si>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</si>
  <si>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</si>
  <si>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</si>
  <si>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</si>
  <si>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</si>
  <si>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</si>
  <si>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</si>
  <si>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</si>
  <si>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</si>
  <si>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</si>
  <si>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</si>
  <si>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</si>
  <si>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</si>
  <si>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</si>
  <si>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</si>
  <si>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</si>
  <si>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</si>
  <si>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</si>
  <si>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</si>
  <si>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</si>
  <si>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</si>
  <si>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</si>
  <si>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</si>
  <si>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</si>
  <si>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</si>
  <si>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</si>
  <si>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</si>
  <si>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</si>
  <si>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</si>
  <si>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</si>
  <si>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</si>
  <si>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</si>
  <si>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</si>
  <si>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</si>
  <si>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</si>
  <si>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</si>
  <si>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</si>
  <si>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</si>
  <si>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</si>
  <si>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</si>
  <si>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</si>
  <si>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</si>
  <si>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</si>
  <si>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</si>
  <si>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</si>
  <si>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</si>
  <si>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</si>
  <si>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</si>
  <si>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</si>
  <si>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</si>
  <si>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</si>
  <si>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</si>
  <si>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</si>
  <si>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</si>
  <si>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</si>
  <si>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</si>
  <si>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</si>
  <si>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</si>
  <si>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</si>
  <si>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</si>
  <si>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</si>
  <si>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</si>
  <si>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</si>
  <si>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</si>
  <si>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</si>
  <si>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</si>
  <si>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</si>
  <si>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</si>
  <si>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</si>
  <si>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</si>
  <si>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</si>
  <si>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</si>
  <si>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</si>
  <si>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</si>
  <si>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</si>
  <si>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</si>
  <si>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</si>
  <si>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</si>
  <si>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</si>
  <si>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</si>
  <si>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</si>
  <si>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</si>
  <si>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</si>
  <si>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</si>
  <si>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</si>
  <si>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</si>
  <si>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</si>
  <si>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</si>
  <si>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</si>
  <si>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</si>
  <si>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</si>
  <si>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</si>
  <si>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</si>
  <si>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</si>
  <si>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</si>
  <si>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</si>
  <si>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</si>
  <si>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</si>
  <si>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</si>
  <si>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</si>
  <si>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</si>
  <si>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</si>
  <si>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</si>
  <si>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</si>
  <si>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</si>
  <si>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</si>
  <si>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</si>
  <si>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</si>
  <si>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</si>
  <si>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</si>
  <si>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</si>
  <si>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</si>
  <si>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</si>
  <si>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</si>
  <si>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</si>
  <si>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</si>
  <si>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</si>
  <si>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</si>
  <si>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</si>
  <si>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</si>
  <si>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</si>
  <si>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</si>
  <si>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</si>
  <si>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</si>
  <si>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</si>
  <si>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</si>
  <si>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</si>
  <si>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</si>
  <si>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</si>
  <si>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</si>
  <si>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</si>
  <si>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</si>
  <si>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</si>
  <si>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</si>
  <si>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</si>
  <si>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</si>
  <si>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</si>
  <si>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</si>
  <si>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</si>
  <si>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</si>
  <si>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</si>
  <si>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</si>
  <si>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</si>
  <si>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</si>
  <si>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</si>
  <si>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</si>
  <si>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</si>
  <si>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</si>
  <si>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</si>
  <si>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</si>
  <si>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</si>
  <si>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</si>
  <si>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</si>
  <si>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</si>
  <si>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</si>
  <si>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</si>
  <si>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</si>
  <si>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</si>
  <si>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</si>
  <si>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</si>
  <si>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</si>
  <si>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</si>
  <si>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</si>
  <si>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</si>
  <si>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</si>
  <si>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</si>
  <si>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</si>
  <si>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</si>
  <si>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</si>
  <si>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</si>
  <si>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</si>
  <si>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</si>
  <si>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</si>
  <si>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</si>
  <si>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</si>
  <si>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</si>
  <si>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</si>
  <si>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</si>
  <si>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</si>
  <si>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</si>
  <si>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</si>
  <si>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</si>
  <si>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</si>
  <si>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</si>
  <si>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</si>
  <si>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</si>
  <si>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</si>
  <si>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</si>
  <si>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</si>
  <si>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</si>
  <si>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</si>
  <si>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</si>
  <si>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</si>
  <si>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</si>
  <si>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</si>
  <si>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</si>
  <si>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</si>
  <si>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</si>
  <si>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</si>
  <si>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</si>
  <si>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</si>
  <si>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</si>
  <si>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</si>
  <si>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</si>
  <si>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</si>
  <si>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</si>
  <si>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</si>
  <si>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</si>
  <si>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</si>
  <si>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</si>
  <si>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</si>
  <si>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</si>
  <si>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</si>
  <si>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</si>
  <si>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</si>
  <si>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</si>
  <si>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</si>
  <si>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</si>
  <si>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</si>
  <si>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</si>
  <si>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</si>
  <si>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</si>
  <si>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</si>
  <si>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</si>
  <si>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</si>
  <si>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</si>
  <si>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</si>
  <si>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</si>
  <si>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</si>
  <si>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</si>
  <si>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</si>
  <si>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</si>
  <si>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</si>
  <si>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</si>
  <si>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</si>
  <si>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</si>
  <si>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</si>
  <si>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</si>
  <si>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</si>
  <si>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</si>
  <si>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</si>
  <si>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</si>
  <si>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</si>
  <si>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</si>
  <si>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</si>
  <si>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</si>
  <si>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</si>
  <si>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</si>
  <si>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</si>
  <si>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</si>
  <si>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</si>
  <si>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</si>
  <si>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</si>
  <si>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</si>
  <si>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</si>
  <si>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</si>
  <si>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</si>
  <si>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</si>
  <si>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</si>
  <si>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</si>
  <si>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</si>
  <si>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</si>
  <si>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</si>
  <si>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</si>
  <si>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</si>
  <si>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</si>
  <si>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</si>
  <si>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</si>
  <si>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</si>
  <si>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</si>
  <si>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</si>
  <si>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</si>
  <si>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</si>
  <si>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</si>
  <si>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</si>
  <si>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</si>
  <si>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</si>
  <si>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</si>
  <si>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</si>
  <si>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</si>
  <si>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</si>
  <si>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</si>
  <si>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</si>
  <si>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</si>
  <si>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</si>
  <si>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</si>
  <si>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</si>
  <si>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</si>
  <si>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</si>
  <si>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</si>
  <si>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</si>
  <si>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</si>
  <si>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</si>
  <si>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</si>
  <si>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</si>
  <si>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</si>
  <si>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</si>
  <si>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</si>
  <si>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</si>
  <si>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</si>
  <si>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</si>
  <si>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</si>
  <si>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</si>
  <si>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</si>
  <si>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</si>
  <si>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</si>
  <si>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</si>
  <si>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</si>
  <si>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</si>
  <si>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</si>
  <si>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</si>
  <si>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</si>
  <si>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</si>
  <si>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</si>
  <si>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</si>
  <si>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</si>
  <si>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</si>
  <si>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</si>
  <si>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</si>
  <si>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</si>
  <si>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</si>
  <si>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</si>
  <si>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</si>
  <si>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</si>
  <si>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</si>
  <si>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</si>
  <si>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</si>
  <si>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</si>
  <si>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</si>
  <si>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</si>
  <si>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</si>
  <si>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</si>
  <si>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</si>
  <si>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</si>
  <si>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</si>
  <si>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</si>
  <si>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</si>
  <si>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</si>
  <si>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</si>
  <si>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</si>
  <si>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</si>
  <si>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</si>
  <si>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</si>
  <si>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</si>
  <si>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</si>
  <si>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</si>
  <si>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</si>
  <si>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</si>
  <si>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</si>
  <si>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</si>
  <si>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</si>
  <si>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</si>
  <si>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</si>
  <si>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</si>
  <si>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</si>
  <si>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</si>
  <si>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</si>
  <si>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</si>
  <si>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</si>
  <si>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</si>
  <si>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</si>
  <si>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</si>
  <si>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</si>
  <si>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</si>
  <si>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</si>
  <si>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</si>
  <si>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</si>
  <si>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</si>
  <si>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</si>
  <si>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</si>
  <si>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</si>
  <si>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</si>
  <si>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</si>
  <si>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</si>
  <si>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</si>
  <si>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</si>
  <si>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</si>
  <si>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</si>
  <si>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</si>
  <si>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</si>
  <si>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</si>
  <si>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</si>
  <si>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</si>
  <si>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</si>
  <si>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</si>
  <si>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</si>
  <si>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</si>
  <si>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</si>
  <si>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</si>
  <si>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</si>
  <si>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</si>
  <si>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</si>
  <si>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</si>
  <si>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</si>
  <si>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</si>
  <si>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</si>
  <si>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</si>
  <si>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</si>
  <si>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</si>
  <si>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</si>
  <si>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</si>
  <si>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</si>
  <si>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</si>
  <si>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</si>
  <si>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</si>
  <si>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</si>
  <si>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</si>
  <si>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</si>
  <si>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</si>
  <si>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</si>
  <si>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</si>
  <si>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</si>
  <si>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</si>
  <si>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</si>
  <si>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</si>
  <si>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</si>
  <si>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</si>
  <si>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</si>
  <si>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</si>
  <si>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</si>
  <si>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</si>
  <si>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</si>
  <si>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</si>
  <si>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</si>
  <si>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</si>
  <si>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</si>
  <si>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</si>
  <si>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</si>
  <si>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</si>
  <si>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</si>
  <si>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</si>
  <si>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</si>
  <si>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</si>
  <si>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</si>
  <si>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</si>
  <si>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</si>
  <si>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</si>
  <si>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</si>
  <si>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</si>
  <si>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</si>
  <si>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</si>
  <si>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</si>
  <si>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</si>
  <si>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</si>
  <si>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</si>
  <si>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</si>
  <si>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</si>
  <si>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</si>
  <si>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</si>
  <si>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</si>
  <si>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</si>
  <si>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</si>
  <si>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</si>
  <si>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</si>
  <si>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</si>
  <si>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</si>
  <si>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</si>
  <si>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</si>
  <si>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</si>
  <si>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</si>
  <si>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</si>
  <si>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</si>
  <si>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</si>
  <si>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</si>
  <si>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</si>
  <si>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</si>
  <si>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</si>
  <si>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</si>
  <si>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</si>
  <si>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</si>
  <si>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</si>
  <si>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</si>
  <si>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</si>
  <si>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</si>
  <si>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</si>
  <si>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</si>
  <si>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</si>
  <si>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</si>
  <si>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</si>
  <si>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</si>
  <si>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</si>
  <si>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</si>
  <si>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</si>
  <si>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</si>
  <si>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</si>
  <si>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</si>
  <si>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</si>
  <si>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</si>
  <si>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</si>
  <si>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</si>
  <si>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</si>
  <si>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</si>
  <si>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</si>
  <si>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</si>
  <si>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</si>
  <si>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</si>
  <si>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</si>
  <si>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</si>
  <si>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</si>
  <si>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</si>
  <si>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</si>
  <si>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</si>
  <si>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</si>
  <si>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</si>
  <si>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</si>
  <si>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</si>
  <si>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</si>
  <si>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</si>
  <si>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</si>
  <si>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</si>
  <si>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</si>
  <si>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</si>
  <si>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</si>
  <si>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</si>
  <si>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</si>
  <si>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</si>
  <si>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</si>
  <si>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</si>
  <si>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</si>
  <si>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</si>
  <si>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</si>
  <si>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</si>
  <si>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</si>
  <si>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</si>
  <si>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</si>
  <si>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</si>
  <si>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</si>
  <si>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</si>
  <si>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</si>
  <si>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</si>
  <si>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</si>
  <si>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</si>
  <si>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</si>
  <si>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</si>
  <si>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</si>
  <si>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</si>
  <si>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</si>
  <si>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</si>
  <si>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</si>
  <si>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</si>
  <si>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</si>
  <si>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</si>
  <si>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</si>
  <si>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</si>
  <si>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</si>
  <si>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</si>
  <si>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</si>
  <si>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</si>
  <si>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</si>
  <si>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</si>
  <si>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</si>
  <si>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</si>
  <si>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</si>
  <si>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</si>
  <si>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</si>
  <si>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</si>
  <si>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</si>
  <si>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</si>
  <si>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</si>
  <si>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</si>
  <si>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</si>
  <si>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</si>
  <si>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</si>
  <si>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</si>
  <si>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</si>
  <si>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</si>
  <si>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</si>
  <si>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</si>
  <si>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</si>
  <si>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</si>
  <si>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</si>
  <si>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</si>
  <si>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</si>
  <si>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</si>
  <si>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</si>
  <si>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</si>
  <si>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</si>
  <si>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</si>
  <si>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</si>
  <si>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</si>
  <si>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</si>
  <si>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</si>
  <si>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</si>
  <si>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</si>
  <si>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</si>
  <si>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</si>
  <si>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</si>
  <si>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</si>
  <si>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</si>
  <si>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</si>
  <si>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</si>
  <si>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</si>
  <si>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</si>
  <si>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</si>
  <si>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</si>
  <si>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</si>
  <si>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</si>
  <si>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</si>
  <si>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</si>
  <si>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</si>
  <si>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</si>
  <si>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</si>
  <si>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</si>
  <si>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</si>
  <si>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</si>
  <si>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</si>
  <si>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</si>
  <si>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</si>
  <si>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</si>
  <si>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</si>
  <si>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</si>
  <si>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</si>
  <si>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</si>
  <si>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</si>
  <si>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</si>
  <si>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</si>
  <si>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</si>
  <si>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</si>
  <si>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</si>
  <si>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</si>
  <si>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</si>
  <si>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</si>
  <si>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</si>
  <si>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</si>
  <si>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</si>
  <si>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</si>
  <si>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</si>
  <si>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</si>
  <si>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</si>
  <si>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</si>
  <si>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</si>
  <si>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</si>
  <si>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</si>
  <si>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</si>
  <si>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</si>
  <si>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</si>
  <si>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</si>
  <si>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</si>
  <si>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</si>
  <si>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</si>
  <si>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</si>
  <si>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</si>
  <si>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</si>
  <si>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</si>
  <si>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</si>
  <si>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</si>
  <si>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</si>
  <si>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</si>
  <si>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</si>
  <si>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</si>
  <si>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</si>
  <si>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</si>
  <si>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</si>
  <si>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</si>
  <si>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</si>
  <si>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</si>
  <si>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</si>
  <si>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</si>
  <si>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</si>
  <si>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</si>
  <si>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</si>
  <si>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</si>
  <si>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</si>
  <si>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</si>
  <si>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</si>
  <si>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</si>
  <si>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</si>
  <si>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</si>
  <si>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</si>
  <si>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</si>
  <si>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</si>
  <si>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</si>
  <si>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</si>
  <si>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</si>
  <si>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</si>
  <si>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</si>
  <si>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</si>
  <si>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</si>
  <si>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</si>
  <si>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</si>
  <si>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</si>
  <si>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</si>
  <si>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</si>
  <si>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</si>
  <si>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</si>
  <si>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</si>
  <si>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</si>
  <si>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</si>
  <si>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</si>
  <si>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</si>
  <si>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</si>
  <si>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</si>
  <si>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</si>
  <si>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</si>
  <si>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</si>
  <si>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</si>
  <si>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</si>
  <si>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</si>
  <si>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</si>
  <si>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</si>
  <si>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</si>
  <si>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</si>
  <si>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</si>
  <si>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</si>
  <si>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</si>
  <si>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</si>
  <si>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</si>
  <si>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</si>
  <si>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</si>
  <si>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</si>
  <si>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</si>
  <si>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</si>
  <si>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</si>
  <si>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</si>
  <si>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</si>
  <si>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</si>
  <si>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</si>
  <si>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</si>
  <si>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</si>
  <si>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</si>
  <si>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</si>
  <si>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</si>
  <si>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</si>
  <si>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</si>
  <si>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</si>
  <si>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</si>
  <si>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</si>
  <si>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</si>
  <si>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</si>
  <si>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</si>
  <si>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</si>
  <si>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</si>
  <si>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</si>
  <si>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</si>
  <si>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</si>
  <si>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</si>
  <si>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</si>
  <si>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</si>
  <si>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</si>
  <si>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</si>
  <si>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</si>
  <si>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</si>
  <si>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</si>
  <si>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</si>
  <si>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</si>
  <si>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</si>
  <si>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</si>
  <si>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</si>
  <si>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</si>
  <si>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</si>
  <si>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</si>
  <si>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</si>
  <si>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</si>
  <si>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</si>
  <si>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</si>
  <si>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</si>
  <si>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</si>
  <si>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</si>
  <si>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</si>
  <si>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</si>
  <si>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</si>
  <si>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</si>
  <si>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</si>
  <si>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</si>
  <si>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</si>
  <si>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</si>
  <si>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</si>
  <si>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</si>
  <si>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</si>
  <si>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</si>
  <si>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</si>
  <si>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</si>
  <si>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</si>
  <si>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</si>
  <si>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</si>
  <si>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</si>
  <si>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</si>
  <si>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</si>
  <si>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</si>
  <si>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</si>
  <si>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</si>
  <si>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</si>
  <si>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</si>
  <si>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</si>
  <si>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</si>
  <si>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</si>
  <si>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</si>
  <si>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</si>
  <si>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</si>
  <si>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</si>
  <si>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</si>
  <si>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</si>
  <si>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</si>
  <si>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</si>
  <si>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</si>
  <si>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</si>
  <si>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</si>
  <si>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</si>
  <si>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</si>
  <si>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</si>
  <si>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</si>
  <si>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</si>
  <si>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</si>
  <si>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</si>
  <si>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</si>
  <si>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</si>
  <si>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</si>
  <si>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</si>
  <si>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</si>
  <si>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</si>
  <si>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</si>
  <si>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</si>
  <si>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</si>
  <si>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</si>
  <si>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</si>
  <si>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</si>
  <si>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</si>
  <si>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</si>
  <si>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</si>
  <si>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</si>
  <si>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</si>
  <si>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</si>
  <si>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</si>
  <si>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</si>
  <si>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</si>
  <si>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</si>
  <si>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</si>
  <si>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</si>
  <si>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</si>
  <si>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</si>
  <si>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</si>
  <si>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</si>
  <si>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</si>
  <si>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</si>
  <si>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</si>
  <si>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</si>
  <si>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</si>
  <si>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</si>
  <si>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</si>
  <si>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</si>
  <si>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</si>
  <si>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</si>
  <si>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</si>
  <si>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</si>
  <si>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</si>
  <si>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</si>
  <si>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</si>
  <si>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</si>
  <si>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</si>
  <si>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</si>
  <si>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</si>
  <si>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</si>
  <si>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</si>
  <si>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</si>
  <si>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</si>
  <si>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</si>
  <si>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</si>
  <si>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</si>
  <si>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</si>
  <si>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</si>
  <si>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</si>
  <si>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</si>
  <si>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</si>
  <si>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</si>
  <si>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</si>
  <si>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</si>
  <si>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</si>
  <si>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</si>
  <si>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</si>
  <si>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</si>
  <si>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</si>
  <si>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</si>
  <si>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</si>
  <si>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</si>
  <si>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</si>
  <si>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</si>
  <si>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</si>
  <si>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</si>
  <si>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</si>
  <si>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</si>
  <si>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</si>
  <si>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</si>
  <si>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</si>
  <si>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</si>
  <si>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</si>
  <si>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</si>
  <si>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</si>
  <si>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</si>
  <si>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</si>
  <si>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</si>
  <si>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</si>
  <si>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</si>
  <si>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</si>
  <si>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</si>
  <si>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</si>
  <si>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</si>
  <si>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</si>
  <si>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</si>
  <si>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</si>
  <si>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</si>
  <si>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</si>
  <si>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</si>
  <si>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</si>
  <si>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</si>
  <si>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</si>
  <si>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</si>
  <si>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</si>
  <si>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</si>
  <si>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</si>
  <si>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</si>
  <si>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</si>
  <si>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</si>
  <si>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</si>
  <si>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</si>
  <si>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</si>
  <si>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</si>
  <si>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</si>
  <si>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</si>
  <si>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</si>
  <si>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</si>
  <si>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</si>
  <si>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</si>
  <si>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</si>
  <si>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</si>
  <si>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</si>
  <si>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</si>
  <si>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</si>
  <si>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</si>
  <si>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</si>
  <si>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</si>
  <si>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</si>
  <si>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</si>
  <si>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</si>
  <si>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</si>
  <si>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</si>
  <si>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</si>
  <si>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</si>
  <si>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</si>
  <si>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</si>
  <si>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</si>
  <si>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</si>
  <si>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</si>
  <si>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</si>
  <si>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</si>
  <si>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</si>
  <si>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</si>
  <si>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</si>
  <si>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</si>
  <si>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</si>
  <si>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</si>
  <si>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</si>
  <si>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</si>
  <si>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</si>
  <si>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</si>
  <si>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</si>
  <si>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</si>
  <si>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</si>
  <si>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</si>
  <si>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</si>
  <si>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</si>
  <si>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</si>
  <si>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</si>
  <si>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</si>
  <si>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</si>
  <si>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</si>
  <si>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</si>
  <si>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</si>
  <si>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</si>
  <si>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</si>
  <si>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</si>
  <si>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</si>
  <si>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</si>
  <si>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</si>
  <si>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</si>
  <si>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</si>
  <si>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</si>
  <si>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</si>
  <si>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</si>
  <si>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</si>
  <si>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</si>
  <si>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</si>
  <si>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</si>
  <si>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</si>
  <si>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</si>
  <si>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</si>
  <si>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</si>
  <si>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</si>
  <si>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</si>
  <si>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</si>
  <si>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</si>
  <si>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</si>
  <si>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</si>
  <si>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</si>
  <si>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</si>
  <si>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</si>
  <si>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</si>
  <si>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</si>
  <si>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</si>
  <si>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</si>
  <si>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</si>
  <si>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</si>
  <si>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</si>
  <si>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</si>
  <si>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</si>
  <si>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</si>
  <si>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</si>
  <si>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</si>
  <si>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</si>
  <si>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</si>
  <si>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</si>
  <si>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</si>
  <si>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</si>
  <si>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</si>
  <si>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</si>
  <si>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</si>
  <si>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</si>
  <si>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</si>
  <si>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</si>
  <si>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</si>
  <si>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</si>
  <si>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</si>
  <si>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</si>
  <si>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</si>
  <si>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</si>
  <si>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</si>
  <si>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</si>
  <si>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</si>
  <si>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</si>
  <si>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</si>
  <si>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</si>
  <si>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</si>
  <si>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</si>
  <si>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</si>
  <si>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</si>
  <si>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</si>
  <si>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</si>
  <si>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</si>
  <si>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</si>
  <si>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</si>
  <si>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</si>
  <si>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</si>
  <si>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</si>
  <si>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</si>
  <si>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</si>
  <si>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</si>
  <si>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</si>
  <si>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</si>
  <si>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</si>
  <si>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</si>
  <si>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</si>
  <si>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</si>
  <si>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</si>
  <si>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</si>
  <si>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</si>
  <si>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</si>
  <si>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</si>
  <si>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</si>
  <si>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</si>
  <si>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</si>
  <si>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</si>
  <si>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</si>
  <si>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</si>
  <si>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</si>
  <si>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</si>
  <si>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</si>
  <si>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</si>
  <si>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</si>
  <si>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</si>
  <si>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</si>
  <si>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</si>
  <si>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</si>
  <si>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</si>
  <si>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</si>
  <si>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</si>
  <si>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</si>
  <si>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</si>
  <si>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</si>
  <si>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</si>
  <si>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</si>
  <si>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</si>
  <si>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</si>
  <si>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</si>
  <si>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</si>
  <si>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</si>
  <si>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</si>
  <si>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</si>
  <si>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</si>
  <si>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</si>
  <si>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</si>
  <si>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</si>
  <si>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</si>
  <si>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</si>
  <si>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</si>
  <si>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</si>
  <si>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</si>
  <si>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</si>
  <si>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</si>
  <si>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</si>
  <si>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</si>
  <si>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</si>
  <si>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</si>
  <si>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</si>
  <si>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</si>
  <si>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</si>
  <si>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</si>
  <si>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</si>
  <si>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</si>
  <si>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</si>
  <si>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</si>
  <si>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</si>
  <si>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</si>
  <si>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</si>
  <si>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</si>
  <si>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</si>
  <si>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</si>
  <si>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</si>
  <si>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</si>
  <si>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</si>
  <si>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</si>
  <si>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</si>
  <si>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</si>
  <si>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</si>
  <si>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</si>
  <si>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</si>
  <si>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</si>
  <si>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</si>
  <si>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</si>
  <si>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</si>
  <si>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</si>
  <si>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</si>
  <si>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</si>
  <si>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</si>
  <si>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</si>
  <si>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</si>
  <si>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</si>
  <si>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</si>
  <si>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</si>
  <si>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</si>
  <si>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</si>
  <si>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</si>
  <si>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</si>
  <si>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</si>
  <si>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</si>
  <si>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</si>
  <si>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</si>
  <si>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</si>
  <si>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</si>
  <si>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</si>
  <si>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</si>
  <si>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</si>
  <si>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</si>
  <si>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</si>
  <si>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</si>
  <si>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</si>
  <si>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</si>
  <si>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</si>
  <si>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</si>
  <si>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</si>
  <si>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</si>
  <si>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</si>
  <si>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</si>
  <si>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</si>
  <si>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</si>
  <si>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</si>
  <si>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</si>
  <si>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</si>
  <si>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</si>
  <si>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</si>
  <si>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</si>
  <si>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</si>
  <si>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</si>
  <si>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</si>
  <si>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</si>
  <si>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</si>
  <si>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</si>
  <si>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</si>
  <si>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</si>
  <si>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</si>
  <si>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</si>
  <si>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</si>
  <si>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</si>
  <si>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</si>
  <si>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</si>
  <si>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</si>
  <si>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</si>
  <si>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</si>
  <si>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</si>
  <si>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</si>
  <si>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</si>
  <si>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</si>
  <si>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</si>
  <si>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</si>
  <si>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</si>
  <si>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</si>
  <si>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</si>
  <si>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</si>
  <si>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</si>
  <si>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</si>
  <si>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</si>
  <si>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</si>
  <si>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</si>
  <si>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</si>
  <si>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</si>
  <si>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</si>
  <si>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</si>
  <si>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</si>
  <si>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</si>
  <si>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</si>
  <si>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</si>
  <si>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</si>
  <si>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</si>
  <si>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</si>
  <si>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</si>
  <si>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</si>
  <si>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</si>
  <si>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</si>
  <si>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</si>
  <si>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</si>
  <si>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</si>
  <si>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</si>
  <si>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</si>
  <si>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</si>
  <si>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</si>
  <si>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</si>
  <si>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</si>
  <si>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</si>
  <si>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</si>
  <si>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</si>
  <si>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</si>
  <si>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</si>
  <si>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</si>
  <si>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</si>
  <si>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</si>
  <si>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</si>
  <si>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</si>
  <si>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</si>
  <si>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</si>
  <si>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</si>
  <si>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</si>
  <si>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</si>
  <si>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</si>
  <si>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</si>
  <si>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</si>
  <si>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</si>
  <si>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</si>
  <si>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</si>
  <si>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</si>
  <si>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</si>
  <si>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</si>
  <si>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</si>
  <si>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</si>
  <si>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</si>
  <si>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</si>
  <si>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</si>
  <si>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</si>
  <si>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</si>
  <si>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</si>
  <si>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</si>
  <si>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</si>
  <si>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</si>
  <si>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</si>
  <si>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</si>
  <si>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</si>
  <si>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</si>
  <si>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</si>
  <si>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</si>
  <si>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</si>
  <si>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</si>
  <si>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</si>
  <si>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</si>
  <si>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</si>
  <si>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</si>
  <si>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</si>
  <si>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</si>
  <si>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</si>
  <si>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</si>
  <si>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</si>
  <si>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</si>
  <si>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</si>
  <si>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</si>
  <si>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</si>
  <si>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</si>
  <si>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</si>
  <si>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</si>
  <si>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</si>
  <si>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</si>
  <si>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</si>
  <si>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</si>
  <si>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</si>
  <si>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</si>
  <si>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</si>
  <si>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</si>
  <si>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</si>
  <si>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</si>
  <si>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</si>
  <si>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</si>
  <si>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</si>
  <si>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</si>
  <si>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</si>
  <si>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</si>
  <si>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</si>
  <si>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</si>
  <si>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</si>
  <si>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</si>
  <si>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</si>
  <si>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</si>
  <si>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</si>
  <si>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</si>
  <si>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</si>
  <si>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</si>
  <si>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</si>
  <si>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</si>
  <si>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</si>
  <si>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</si>
  <si>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</si>
  <si>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</si>
  <si>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</si>
  <si>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</si>
  <si>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</si>
  <si>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</si>
  <si>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</si>
  <si>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</si>
  <si>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</si>
  <si>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</si>
  <si>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</si>
  <si>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</si>
  <si>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</si>
  <si>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</si>
  <si>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</si>
  <si>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</si>
  <si>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</si>
  <si>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</si>
  <si>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</si>
  <si>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</si>
  <si>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</si>
  <si>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</si>
  <si>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</si>
  <si>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</si>
  <si>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</si>
  <si>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</si>
  <si>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</si>
  <si>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</si>
  <si>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</si>
  <si>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</si>
  <si>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</si>
  <si>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</si>
  <si>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</si>
  <si>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</si>
  <si>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</si>
  <si>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</si>
  <si>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</si>
  <si>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</si>
  <si>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</si>
  <si>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</si>
  <si>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</si>
  <si>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</si>
  <si>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</si>
  <si>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</si>
  <si>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</si>
  <si>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</si>
  <si>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</si>
  <si>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</si>
  <si>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</si>
  <si>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</si>
  <si>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</si>
  <si>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</si>
  <si>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</si>
  <si>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</si>
  <si>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</si>
  <si>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</si>
  <si>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</si>
  <si>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</si>
  <si>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</si>
  <si>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</si>
  <si>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</si>
  <si>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</si>
  <si>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</si>
  <si>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</si>
  <si>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</si>
  <si>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</si>
  <si>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</si>
  <si>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</si>
  <si>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</si>
  <si>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</si>
  <si>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</si>
  <si>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</si>
  <si>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</si>
  <si>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</si>
  <si>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</si>
  <si>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</si>
  <si>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</si>
  <si>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</si>
  <si>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</si>
  <si>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</si>
  <si>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</si>
  <si>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</si>
  <si>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</si>
  <si>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</si>
  <si>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</si>
  <si>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</si>
  <si>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</si>
  <si>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</si>
  <si>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</si>
  <si>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</si>
  <si>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</si>
  <si>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</si>
  <si>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</si>
  <si>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</si>
  <si>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</si>
  <si>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</si>
  <si>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</si>
  <si>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</si>
  <si>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</si>
  <si>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</si>
  <si>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</si>
  <si>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</si>
  <si>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</si>
  <si>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</si>
  <si>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</si>
  <si>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</si>
  <si>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</si>
  <si>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</si>
  <si>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</si>
  <si>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</si>
  <si>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</si>
  <si>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</si>
  <si>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</si>
  <si>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</si>
  <si>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</si>
  <si>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</si>
  <si>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</si>
  <si>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</si>
  <si>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</si>
  <si>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</si>
  <si>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</si>
  <si>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</si>
  <si>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</si>
  <si>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</si>
  <si>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</si>
  <si>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</si>
  <si>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</si>
  <si>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</si>
  <si>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</si>
  <si>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</si>
  <si>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</si>
  <si>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</si>
  <si>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</si>
  <si>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</si>
  <si>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</si>
  <si>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</si>
  <si>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</si>
  <si>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</si>
  <si>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</si>
  <si>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</si>
  <si>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</si>
  <si>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</si>
  <si>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</si>
  <si>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</si>
  <si>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</si>
  <si>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</si>
  <si>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</si>
  <si>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</si>
  <si>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</si>
  <si>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</si>
  <si>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</si>
  <si>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</si>
  <si>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</si>
  <si>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</si>
  <si>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</si>
  <si>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</si>
  <si>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</si>
  <si>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</si>
  <si>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</si>
  <si>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</si>
  <si>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</si>
  <si>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</si>
  <si>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</si>
  <si>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</si>
  <si>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</si>
  <si>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</si>
  <si>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</si>
  <si>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</si>
  <si>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</si>
  <si>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</si>
  <si>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</si>
  <si>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</si>
  <si>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</si>
  <si>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</si>
  <si>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</si>
  <si>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</si>
  <si>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</si>
  <si>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</si>
  <si>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</si>
  <si>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</si>
  <si>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</si>
  <si>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</si>
  <si>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</si>
  <si>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</si>
  <si>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</si>
  <si>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</si>
  <si>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</si>
  <si>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</si>
  <si>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</si>
  <si>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</si>
  <si>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</si>
  <si>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</si>
  <si>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</si>
  <si>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</si>
  <si>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</si>
  <si>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</si>
  <si>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</si>
  <si>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</si>
  <si>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</si>
  <si>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</si>
  <si>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</si>
  <si>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</si>
  <si>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</si>
  <si>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</si>
  <si>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</si>
  <si>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</si>
  <si>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</si>
  <si>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</si>
  <si>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</si>
  <si>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</si>
  <si>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</si>
  <si>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</si>
  <si>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</si>
  <si>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</si>
  <si>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</si>
  <si>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</si>
  <si>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</si>
  <si>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</si>
  <si>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</si>
  <si>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</si>
  <si>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</si>
  <si>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</si>
  <si>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</si>
  <si>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</si>
  <si>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</si>
  <si>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</si>
  <si>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</si>
  <si>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</si>
  <si>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</si>
  <si>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</si>
  <si>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</si>
  <si>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</si>
  <si>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</si>
  <si>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</si>
  <si>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</si>
  <si>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</si>
  <si>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</si>
  <si>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</si>
  <si>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</si>
  <si>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</si>
  <si>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</si>
  <si>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</si>
  <si>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</si>
  <si>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</si>
  <si>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</si>
  <si>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</si>
  <si>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</si>
  <si>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</si>
  <si>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</si>
  <si>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</si>
  <si>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</si>
  <si>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</si>
  <si>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</si>
  <si>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</si>
  <si>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</si>
  <si>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</si>
  <si>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</si>
  <si>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</si>
  <si>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</si>
  <si>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</si>
  <si>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</si>
  <si>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</si>
  <si>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</si>
  <si>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</si>
  <si>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</si>
  <si>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</si>
  <si>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</si>
  <si>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</si>
  <si>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</si>
  <si>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</si>
  <si>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</si>
  <si>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</si>
  <si>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</si>
  <si>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</si>
  <si>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</si>
  <si>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</si>
  <si>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</si>
  <si>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</si>
  <si>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</si>
  <si>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</si>
  <si>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</si>
  <si>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</si>
  <si>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</si>
  <si>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</si>
  <si>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</si>
  <si>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</si>
  <si>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</si>
  <si>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</si>
  <si>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</si>
  <si>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</si>
  <si>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</si>
  <si>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</si>
  <si>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</si>
  <si>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</si>
  <si>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</si>
  <si>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</si>
  <si>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</si>
  <si>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</si>
  <si>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</si>
  <si>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</si>
  <si>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</si>
  <si>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</si>
  <si>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</si>
  <si>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</si>
  <si>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</si>
  <si>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</si>
  <si>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</si>
  <si>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</si>
  <si>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</si>
  <si>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</si>
  <si>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</si>
  <si>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</si>
  <si>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</si>
  <si>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</si>
  <si>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</si>
  <si>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</si>
  <si>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</si>
  <si>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</si>
  <si>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</si>
  <si>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</si>
  <si>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</si>
  <si>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</si>
  <si>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</si>
  <si>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</si>
  <si>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</si>
  <si>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</si>
  <si>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</si>
  <si>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</si>
  <si>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</si>
  <si>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</si>
  <si>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</si>
  <si>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</si>
  <si>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</si>
  <si>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</si>
  <si>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</si>
  <si>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</si>
  <si>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</si>
  <si>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</si>
  <si>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</si>
  <si>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</si>
  <si>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</si>
  <si>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</si>
  <si>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</si>
  <si>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</si>
  <si>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</si>
  <si>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</si>
  <si>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</si>
  <si>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</si>
  <si>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</si>
  <si>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</si>
  <si>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</si>
  <si>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</si>
  <si>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</si>
  <si>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</si>
  <si>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</si>
  <si>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</si>
  <si>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</si>
  <si>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</si>
  <si>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</si>
  <si>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</si>
  <si>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</si>
  <si>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</si>
  <si>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</si>
  <si>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</si>
  <si>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</si>
  <si>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</si>
  <si>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</si>
  <si>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</si>
  <si>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</si>
  <si>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</si>
  <si>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</si>
  <si>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</si>
  <si>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</si>
  <si>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</si>
  <si>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</si>
  <si>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</si>
  <si>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</si>
  <si>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</si>
  <si>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</si>
  <si>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</si>
  <si>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</si>
  <si>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</si>
  <si>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</si>
  <si>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</si>
  <si>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</si>
  <si>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</si>
  <si>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</si>
  <si>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</si>
  <si>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</si>
  <si>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</si>
  <si>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</si>
  <si>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</si>
  <si>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</si>
  <si>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</si>
  <si>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</si>
  <si>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</si>
  <si>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</si>
  <si>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</si>
  <si>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</si>
  <si>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</si>
  <si>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</si>
  <si>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</si>
  <si>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</si>
  <si>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</si>
  <si>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</si>
  <si>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</si>
  <si>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</si>
  <si>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</si>
  <si>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</si>
  <si>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</si>
  <si>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</si>
  <si>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</si>
  <si>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</si>
  <si>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</si>
  <si>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</si>
  <si>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</si>
  <si>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</si>
  <si>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</si>
  <si>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</si>
  <si>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</si>
  <si>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</si>
  <si>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</si>
  <si>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</si>
  <si>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</si>
  <si>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</si>
  <si>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</si>
  <si>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</si>
  <si>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</si>
  <si>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</si>
  <si>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</si>
  <si>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</si>
  <si>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</si>
  <si>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</si>
  <si>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</si>
  <si>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</si>
  <si>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</si>
  <si>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</si>
  <si>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</si>
  <si>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</si>
  <si>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</si>
  <si>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</si>
  <si>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</si>
  <si>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</si>
  <si>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</si>
  <si>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</si>
  <si>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</si>
  <si>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</si>
  <si>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</si>
  <si>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</si>
  <si>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</si>
  <si>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</si>
  <si>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</si>
  <si>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</si>
  <si>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</si>
  <si>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</si>
  <si>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</si>
  <si>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</si>
  <si>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</si>
  <si>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</si>
  <si>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</si>
  <si>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</si>
  <si>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</si>
  <si>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</si>
  <si>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</si>
  <si>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</si>
  <si>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</si>
  <si>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</si>
  <si>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</si>
  <si>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</si>
  <si>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</si>
  <si>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</si>
  <si>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</si>
  <si>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</si>
  <si>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</si>
  <si>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</si>
  <si>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</si>
  <si>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</si>
  <si>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</si>
  <si>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</si>
  <si>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</si>
  <si>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</si>
  <si>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</si>
  <si>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</si>
  <si>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</si>
  <si>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</si>
  <si>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</si>
  <si>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</si>
  <si>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</si>
  <si>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</si>
  <si>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</si>
  <si>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</si>
  <si>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</si>
  <si>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</si>
  <si>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</si>
  <si>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</si>
  <si>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</si>
  <si>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</si>
  <si>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</si>
  <si>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</si>
  <si>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</si>
  <si>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</si>
  <si>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</si>
  <si>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</si>
  <si>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</si>
  <si>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</si>
  <si>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</si>
  <si>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</si>
  <si>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</si>
  <si>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</si>
  <si>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</si>
  <si>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</si>
  <si>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</si>
  <si>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</si>
  <si>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</si>
  <si>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</si>
  <si>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</si>
  <si>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</si>
  <si>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</si>
  <si>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</si>
  <si>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</si>
  <si>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</si>
  <si>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</si>
  <si>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</si>
  <si>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</si>
  <si>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</si>
  <si>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</si>
  <si>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</si>
  <si>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</si>
  <si>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</si>
  <si>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</si>
  <si>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</si>
  <si>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</si>
  <si>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</si>
  <si>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</si>
  <si>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</si>
  <si>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</si>
  <si>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</si>
  <si>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</si>
  <si>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</si>
  <si>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</si>
  <si>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</si>
  <si>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</si>
  <si>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</si>
  <si>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</si>
  <si>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</si>
  <si>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</si>
  <si>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</si>
  <si>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</si>
  <si>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</si>
  <si>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</si>
  <si>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</si>
  <si>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</si>
  <si>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</si>
  <si>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</si>
  <si>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</si>
  <si>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</si>
  <si>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</si>
  <si>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</si>
  <si>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</si>
  <si>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</si>
  <si>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</si>
  <si>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</si>
  <si>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</si>
  <si>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</si>
  <si>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</si>
  <si>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</si>
  <si>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</si>
  <si>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</si>
  <si>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</si>
  <si>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</si>
  <si>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</si>
  <si>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</si>
  <si>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</si>
  <si>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</si>
  <si>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</si>
  <si>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</si>
  <si>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</si>
  <si>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</si>
  <si>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</si>
  <si>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</si>
  <si>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</si>
  <si>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</si>
  <si>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</si>
  <si>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</si>
  <si>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</si>
  <si>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</si>
  <si>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</si>
  <si>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</si>
  <si>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</si>
  <si>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</si>
  <si>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</si>
  <si>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</si>
  <si>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</si>
  <si>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</si>
  <si>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</si>
  <si>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</si>
  <si>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</si>
  <si>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</si>
  <si>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</si>
  <si>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</si>
  <si>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</si>
  <si>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</si>
  <si>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</si>
  <si>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</si>
  <si>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</si>
  <si>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</si>
  <si>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</si>
  <si>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</si>
  <si>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</si>
  <si>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</si>
  <si>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</si>
  <si>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</si>
  <si>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</si>
  <si>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</si>
  <si>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</si>
  <si>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</si>
  <si>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</si>
  <si>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</si>
  <si>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</si>
  <si>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</si>
  <si>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</si>
  <si>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</si>
  <si>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</si>
  <si>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</si>
  <si>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</si>
  <si>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</si>
  <si>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</si>
  <si>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</si>
  <si>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</si>
  <si>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</si>
  <si>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</si>
  <si>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</si>
  <si>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</si>
  <si>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</si>
  <si>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</si>
  <si>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</si>
  <si>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</si>
  <si>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</si>
  <si>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</si>
  <si>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</si>
  <si>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</si>
  <si>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</si>
  <si>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</si>
  <si>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</si>
  <si>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</si>
  <si>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</si>
  <si>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</si>
  <si>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</si>
  <si>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</si>
  <si>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</si>
  <si>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</si>
  <si>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</si>
  <si>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</si>
  <si>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</si>
  <si>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</si>
  <si>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</si>
  <si>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</si>
  <si>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</si>
  <si>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</si>
  <si>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</si>
  <si>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</si>
  <si>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</si>
  <si>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</si>
  <si>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</si>
  <si>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</si>
  <si>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</si>
  <si>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</si>
  <si>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</si>
  <si>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</si>
  <si>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</si>
  <si>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</si>
  <si>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</si>
  <si>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</si>
  <si>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</si>
  <si>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</si>
  <si>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</si>
  <si>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</si>
  <si>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</si>
  <si>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</si>
  <si>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</si>
  <si>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</si>
  <si>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</si>
  <si>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</si>
  <si>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</si>
  <si>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</si>
  <si>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</si>
  <si>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</si>
  <si>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</si>
  <si>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</si>
  <si>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</si>
  <si>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</si>
  <si>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</si>
  <si>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</si>
  <si>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</si>
  <si>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</si>
  <si>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</si>
  <si>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</si>
  <si>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</si>
  <si>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</si>
  <si>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</si>
  <si>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</si>
  <si>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</si>
  <si>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</si>
  <si>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</si>
  <si>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</si>
  <si>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</si>
  <si>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</si>
  <si>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</si>
  <si>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</si>
  <si>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</si>
  <si>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</si>
  <si>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</si>
  <si>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</si>
  <si>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</si>
  <si>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</si>
  <si>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</si>
  <si>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</si>
  <si>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</si>
  <si>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</si>
  <si>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</si>
  <si>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</si>
  <si>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</si>
  <si>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</si>
  <si>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</si>
  <si>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</si>
  <si>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</si>
  <si>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</si>
  <si>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</si>
  <si>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</si>
  <si>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</si>
  <si>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</si>
  <si>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</si>
  <si>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</si>
  <si>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</si>
  <si>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</si>
  <si>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</si>
  <si>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</si>
  <si>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</si>
  <si>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</si>
  <si>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</si>
  <si>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</si>
  <si>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</si>
  <si>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</si>
  <si>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</si>
  <si>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</si>
  <si>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</si>
  <si>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</si>
  <si>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</si>
  <si>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</si>
  <si>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</si>
  <si>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</si>
  <si>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</si>
  <si>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</si>
  <si>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</si>
  <si>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</si>
  <si>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</si>
  <si>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</si>
  <si>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</si>
  <si>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</si>
  <si>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</si>
  <si>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</si>
  <si>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</si>
  <si>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</si>
  <si>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</si>
  <si>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</si>
  <si>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</si>
  <si>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</si>
  <si>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</si>
  <si>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</si>
  <si>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</si>
  <si>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</si>
  <si>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</si>
  <si>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</si>
  <si>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</si>
  <si>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</si>
  <si>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</si>
  <si>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</si>
  <si>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</si>
  <si>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</si>
  <si>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</si>
  <si>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</si>
  <si>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</si>
  <si>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</si>
  <si>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</si>
  <si>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</si>
  <si>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</si>
  <si>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</si>
  <si>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</si>
  <si>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</si>
  <si>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</si>
  <si>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</si>
  <si>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</si>
  <si>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</si>
  <si>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</si>
  <si>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</si>
  <si>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</si>
  <si>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</si>
  <si>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</si>
  <si>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</si>
  <si>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</si>
  <si>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</si>
  <si>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</si>
  <si>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</si>
  <si>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</si>
  <si>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</si>
  <si>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</si>
  <si>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</si>
  <si>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</si>
  <si>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</si>
  <si>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</si>
  <si>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</si>
  <si>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</si>
  <si>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</si>
  <si>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</si>
  <si>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</si>
  <si>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</si>
  <si>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</si>
  <si>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</si>
  <si>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</si>
  <si>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</si>
  <si>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</si>
  <si>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</si>
  <si>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</si>
  <si>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</si>
  <si>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</si>
  <si>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</si>
  <si>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</si>
  <si>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</si>
  <si>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</si>
  <si>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</si>
  <si>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</si>
  <si>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</si>
  <si>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</si>
  <si>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</si>
  <si>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</si>
  <si>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</si>
  <si>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</si>
  <si>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</si>
  <si>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</si>
  <si>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</si>
  <si>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</si>
  <si>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</si>
  <si>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</si>
  <si>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</si>
  <si>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</si>
  <si>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</si>
  <si>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</si>
  <si>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</si>
  <si>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</si>
  <si>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</si>
  <si>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</si>
  <si>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</si>
  <si>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</si>
  <si>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</si>
  <si>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</si>
  <si>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</si>
  <si>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</si>
  <si>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</si>
  <si>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</si>
  <si>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</si>
  <si>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</si>
  <si>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</si>
  <si>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</si>
  <si>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</si>
  <si>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</si>
  <si>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</si>
  <si>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</si>
  <si>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</si>
  <si>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</si>
  <si>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</si>
  <si>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</si>
  <si>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</si>
  <si>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</si>
  <si>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</si>
  <si>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</si>
  <si>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</si>
  <si>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</si>
  <si>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</si>
  <si>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</si>
  <si>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</si>
  <si>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</si>
  <si>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</si>
  <si>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</si>
  <si>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</si>
  <si>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</si>
  <si>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</si>
  <si>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</si>
  <si>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</si>
  <si>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</si>
  <si>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</si>
  <si>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</si>
  <si>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</si>
  <si>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</si>
  <si>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</si>
  <si>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</si>
  <si>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</si>
  <si>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</si>
  <si>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</si>
  <si>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</si>
  <si>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</si>
  <si>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</si>
  <si>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</si>
  <si>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</si>
  <si>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</si>
  <si>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</si>
  <si>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</si>
  <si>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</si>
  <si>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</si>
  <si>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</si>
  <si>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</si>
  <si>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</si>
  <si>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</si>
  <si>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</si>
  <si>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</si>
  <si>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</si>
  <si>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</si>
  <si>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</si>
  <si>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</si>
  <si>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</si>
  <si>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</si>
  <si>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</si>
  <si>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</si>
  <si>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</si>
  <si>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</si>
  <si>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</si>
  <si>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</si>
  <si>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</si>
  <si>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</si>
  <si>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</si>
  <si>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</si>
  <si>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</si>
  <si>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</si>
  <si>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</si>
  <si>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</si>
  <si>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</si>
  <si>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</si>
  <si>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</si>
  <si>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</si>
  <si>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</si>
  <si>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</si>
  <si>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</si>
  <si>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</si>
  <si>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</si>
  <si>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</si>
  <si>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</si>
  <si>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</si>
  <si>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</si>
  <si>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</si>
  <si>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</si>
  <si>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</si>
  <si>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</si>
  <si>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</si>
  <si>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</si>
  <si>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</si>
  <si>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</si>
  <si>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</si>
  <si>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</si>
  <si>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</si>
  <si>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</si>
  <si>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</si>
  <si>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</si>
  <si>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</si>
  <si>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</si>
  <si>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</si>
  <si>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</si>
  <si>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</si>
  <si>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</si>
  <si>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</si>
  <si>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</si>
  <si>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</si>
  <si>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</si>
  <si>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</si>
  <si>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</si>
  <si>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</si>
  <si>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</si>
  <si>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</si>
  <si>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</si>
  <si>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</si>
  <si>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</si>
  <si>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</si>
  <si>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</si>
  <si>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</si>
  <si>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</si>
  <si>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</si>
  <si>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</si>
  <si>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</si>
  <si>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</si>
  <si>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</si>
  <si>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</si>
  <si>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</si>
  <si>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</si>
  <si>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</si>
  <si>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</si>
  <si>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</si>
  <si>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</si>
  <si>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</si>
  <si>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</si>
  <si>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</si>
  <si>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</si>
  <si>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</si>
  <si>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</si>
  <si>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</si>
  <si>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</si>
  <si>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</si>
  <si>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</si>
  <si>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</si>
  <si>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</si>
  <si>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</si>
  <si>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</si>
  <si>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</si>
  <si>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</si>
  <si>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</si>
  <si>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</si>
  <si>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</si>
  <si>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</si>
  <si>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</si>
  <si>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</si>
  <si>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</si>
  <si>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</si>
  <si>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</si>
  <si>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</si>
  <si>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</si>
  <si>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</si>
  <si>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</si>
  <si>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</si>
  <si>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</si>
  <si>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</si>
  <si>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</si>
  <si>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</si>
  <si>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</si>
  <si>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</si>
  <si>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</si>
  <si>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</si>
  <si>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</si>
  <si>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</si>
  <si>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</si>
  <si>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</si>
  <si>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</si>
  <si>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</si>
  <si>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</si>
  <si>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</si>
  <si>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</si>
  <si>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</si>
  <si>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</si>
  <si>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</si>
  <si>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</si>
  <si>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</si>
  <si>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</si>
  <si>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</si>
  <si>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</si>
  <si>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</si>
  <si>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</si>
  <si>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</si>
  <si>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</si>
  <si>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</si>
  <si>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</si>
  <si>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</si>
  <si>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</si>
  <si>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</si>
  <si>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</si>
  <si>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</si>
  <si>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</si>
  <si>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</si>
  <si>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</si>
  <si>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</si>
  <si>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</si>
  <si>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</si>
  <si>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</si>
  <si>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</si>
  <si>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</si>
  <si>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</si>
  <si>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</si>
  <si>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</si>
  <si>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</si>
  <si>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</si>
  <si>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</si>
  <si>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</si>
  <si>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</si>
  <si>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</si>
  <si>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</si>
  <si>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</si>
  <si>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</si>
  <si>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</si>
  <si>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</si>
  <si>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</si>
  <si>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</si>
  <si>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</si>
  <si>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</si>
  <si>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</si>
  <si>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</si>
  <si>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</si>
  <si>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</si>
  <si>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</si>
  <si>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</si>
  <si>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</si>
  <si>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</si>
  <si>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</si>
  <si>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</si>
  <si>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</si>
  <si>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</si>
  <si>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</si>
  <si>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</si>
  <si>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</si>
  <si>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</si>
  <si>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</si>
  <si>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</si>
  <si>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</si>
  <si>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</si>
  <si>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</si>
  <si>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</si>
  <si>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</si>
  <si>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</si>
  <si>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</si>
  <si>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</si>
  <si>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</si>
  <si>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</si>
  <si>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</si>
  <si>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</si>
  <si>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</si>
  <si>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</si>
  <si>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</si>
  <si>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</si>
  <si>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</si>
  <si>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</si>
  <si>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</si>
  <si>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</si>
  <si>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</si>
  <si>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</si>
  <si>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</si>
  <si>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</si>
  <si>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</si>
  <si>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</si>
  <si>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</si>
  <si>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</si>
  <si>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</si>
  <si>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</si>
  <si>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</si>
  <si>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</si>
  <si>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</si>
  <si>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</si>
  <si>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</si>
  <si>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</si>
  <si>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</si>
  <si>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</si>
  <si>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</si>
  <si>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</si>
  <si>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</si>
  <si>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</si>
  <si>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</si>
  <si>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</si>
  <si>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</si>
  <si>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</si>
  <si>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</si>
  <si>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</si>
  <si>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</si>
  <si>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</si>
  <si>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</si>
  <si>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</si>
  <si>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</si>
  <si>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</si>
  <si>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</si>
  <si>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</si>
  <si>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</si>
  <si>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</si>
  <si>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</si>
  <si>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</si>
  <si>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</si>
  <si>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</si>
  <si>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</si>
  <si>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</si>
  <si>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</si>
  <si>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</si>
  <si>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</si>
  <si>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</si>
  <si>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</si>
  <si>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</si>
  <si>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</si>
  <si>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</si>
  <si>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</si>
  <si>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</si>
  <si>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</si>
  <si>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</si>
  <si>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</si>
  <si>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</si>
  <si>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</si>
  <si>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</si>
  <si>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</si>
  <si>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</si>
  <si>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</si>
  <si>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</si>
  <si>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</si>
  <si>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</si>
  <si>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</si>
  <si>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</si>
  <si>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</si>
  <si>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</si>
  <si>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</si>
  <si>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</si>
  <si>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</si>
  <si>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</si>
  <si>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</si>
  <si>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</si>
  <si>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</si>
  <si>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</si>
  <si>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</si>
  <si>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</si>
  <si>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</si>
  <si>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</si>
  <si>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</si>
  <si>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</si>
  <si>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</si>
  <si>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</si>
  <si>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</si>
  <si>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</si>
  <si>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</si>
  <si>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</si>
  <si>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</si>
  <si>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</si>
  <si>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</si>
  <si>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</si>
  <si>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</si>
  <si>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</si>
  <si>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</si>
  <si>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</si>
  <si>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</si>
  <si>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</si>
  <si>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</si>
  <si>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</si>
  <si>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</si>
  <si>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</si>
  <si>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</si>
  <si>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</si>
  <si>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</si>
  <si>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</si>
  <si>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</si>
  <si>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</si>
  <si>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</si>
  <si>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</si>
  <si>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</si>
  <si>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</si>
  <si>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</si>
  <si>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</si>
  <si>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</si>
  <si>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</si>
  <si>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</si>
  <si>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</si>
  <si>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</si>
  <si>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</si>
  <si>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</si>
  <si>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</si>
  <si>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</si>
  <si>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</si>
  <si>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</si>
  <si>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</si>
  <si>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</si>
  <si>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</si>
  <si>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</si>
  <si>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</si>
  <si>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</si>
  <si>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</si>
  <si>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</si>
  <si>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</si>
  <si>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</si>
  <si>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</si>
  <si>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</si>
  <si>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</si>
  <si>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</si>
  <si>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</si>
  <si>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</si>
  <si>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</si>
  <si>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</si>
  <si>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</si>
  <si>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</si>
  <si>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</si>
  <si>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</si>
  <si>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</si>
  <si>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</si>
  <si>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</si>
  <si>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</si>
  <si>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</si>
  <si>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</si>
  <si>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</si>
  <si>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</si>
  <si>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</si>
  <si>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</si>
  <si>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</si>
  <si>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</si>
  <si>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</si>
  <si>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</si>
  <si>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</si>
  <si>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</si>
  <si>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</si>
  <si>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</si>
  <si>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</si>
  <si>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</si>
  <si>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</si>
  <si>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</si>
  <si>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</si>
  <si>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</si>
  <si>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</si>
  <si>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</si>
  <si>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</si>
  <si>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</si>
  <si>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</si>
  <si>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</si>
  <si>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</si>
  <si>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</si>
  <si>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</si>
  <si>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</si>
  <si>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</si>
  <si>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</si>
  <si>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</si>
  <si>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</si>
  <si>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</si>
  <si>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</si>
  <si>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</si>
  <si>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</si>
  <si>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</si>
  <si>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</si>
  <si>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</si>
  <si>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</si>
  <si>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</si>
  <si>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</si>
  <si>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</si>
  <si>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</si>
  <si>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</si>
  <si>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</si>
  <si>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</si>
  <si>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</si>
  <si>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</si>
  <si>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</si>
  <si>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</si>
  <si>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</si>
  <si>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</si>
  <si>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</si>
  <si>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</si>
  <si>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</si>
  <si>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</si>
  <si>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</si>
  <si>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</si>
  <si>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</si>
  <si>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</si>
  <si>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</si>
  <si>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</si>
  <si>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</si>
  <si>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</si>
  <si>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</si>
  <si>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</si>
  <si>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</si>
  <si>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</si>
  <si>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</si>
  <si>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</si>
  <si>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</si>
  <si>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</si>
  <si>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</si>
  <si>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</si>
  <si>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</si>
  <si>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</si>
  <si>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</si>
  <si>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</si>
  <si>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</si>
  <si>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</si>
  <si>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</si>
  <si>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</si>
  <si>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</si>
  <si>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</si>
  <si>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</si>
  <si>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</si>
  <si>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</si>
  <si>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</si>
  <si>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</si>
  <si>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</si>
  <si>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</si>
  <si>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</si>
  <si>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</si>
  <si>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</si>
  <si>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</si>
  <si>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</si>
  <si>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</si>
  <si>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</si>
  <si>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</si>
  <si>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</si>
  <si>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</si>
  <si>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</si>
  <si>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</si>
  <si>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</si>
  <si>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</si>
  <si>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</si>
  <si>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</si>
  <si>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</si>
  <si>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</si>
  <si>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</si>
  <si>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</si>
  <si>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</si>
  <si>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</si>
  <si>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</si>
  <si>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</si>
  <si>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</si>
  <si>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</si>
  <si>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</si>
  <si>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</si>
  <si>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</si>
  <si>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</si>
  <si>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</si>
  <si>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</si>
  <si>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</si>
  <si>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</si>
  <si>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</si>
  <si>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</si>
  <si>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</si>
  <si>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</si>
  <si>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</si>
  <si>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</si>
  <si>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</si>
  <si>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</si>
  <si>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</si>
  <si>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</si>
  <si>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</si>
  <si>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</si>
  <si>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</si>
  <si>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</si>
  <si>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</si>
  <si>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</si>
  <si>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</si>
  <si>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</si>
  <si>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</si>
  <si>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</si>
  <si>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</si>
  <si>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</si>
  <si>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</si>
  <si>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</si>
  <si>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</si>
  <si>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</si>
  <si>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</si>
  <si>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</si>
  <si>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</si>
  <si>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</si>
  <si>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</si>
  <si>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</si>
  <si>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</si>
  <si>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</si>
  <si>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</si>
  <si>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</si>
  <si>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</si>
  <si>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</si>
  <si>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</si>
  <si>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</si>
  <si>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</si>
  <si>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</si>
  <si>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</si>
  <si>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</si>
  <si>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</si>
  <si>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</si>
  <si>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</si>
  <si>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</si>
  <si>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</si>
  <si>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</si>
  <si>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</si>
  <si>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</si>
  <si>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</si>
  <si>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</si>
  <si>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</si>
  <si>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</si>
  <si>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</si>
  <si>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</si>
  <si>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</si>
  <si>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</si>
  <si>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</si>
  <si>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</si>
  <si>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</si>
  <si>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</si>
  <si>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</si>
  <si>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</si>
  <si>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</si>
  <si>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</si>
  <si>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</si>
  <si>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</si>
  <si>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</si>
  <si>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</si>
  <si>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</si>
  <si>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</si>
  <si>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</si>
  <si>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</si>
  <si>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</si>
  <si>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</si>
  <si>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</si>
  <si>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</si>
  <si>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</si>
  <si>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</si>
  <si>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</si>
  <si>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</si>
  <si>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</si>
  <si>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</si>
  <si>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</si>
  <si>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</si>
  <si>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</si>
  <si>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</si>
  <si>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</si>
  <si>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</si>
  <si>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</si>
  <si>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</si>
  <si>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</si>
  <si>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</si>
  <si>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</si>
  <si>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</si>
  <si>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</si>
  <si>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</si>
  <si>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</si>
  <si>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</si>
  <si>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</si>
  <si>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</si>
  <si>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</si>
  <si>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</si>
  <si>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</si>
  <si>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</si>
  <si>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</si>
  <si>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</si>
  <si>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</si>
  <si>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</si>
  <si>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</si>
  <si>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</si>
  <si>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</si>
  <si>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</si>
  <si>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</si>
  <si>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</si>
  <si>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</si>
  <si>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</si>
  <si>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</si>
  <si>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</si>
  <si>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</si>
  <si>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</si>
  <si>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</si>
  <si>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</si>
  <si>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</si>
  <si>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</si>
  <si>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</si>
  <si>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</si>
  <si>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</si>
  <si>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</si>
  <si>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</si>
  <si>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</si>
  <si>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</si>
  <si>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</si>
  <si>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</si>
  <si>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</si>
  <si>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</si>
  <si>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</si>
  <si>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</si>
  <si>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</si>
  <si>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</si>
  <si>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</si>
  <si>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</si>
  <si>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</si>
  <si>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</si>
  <si>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</si>
  <si>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</si>
  <si>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</si>
  <si>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</si>
  <si>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</si>
  <si>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</si>
  <si>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</si>
  <si>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</si>
  <si>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</si>
  <si>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</si>
  <si>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</si>
  <si>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</si>
  <si>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</si>
  <si>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</si>
  <si>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</si>
  <si>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</si>
  <si>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</si>
  <si>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</si>
  <si>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</si>
  <si>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</si>
  <si>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</si>
  <si>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</si>
  <si>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</si>
  <si>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</si>
  <si>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</si>
  <si>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</si>
  <si>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</si>
  <si>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</si>
  <si>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</si>
  <si>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</si>
  <si>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</si>
  <si>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</si>
  <si>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</si>
  <si>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</si>
  <si>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</si>
  <si>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</si>
  <si>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</si>
  <si>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</si>
  <si>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</si>
  <si>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</si>
  <si>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</si>
  <si>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</si>
  <si>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</si>
  <si>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</si>
  <si>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</si>
  <si>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</si>
  <si>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</si>
  <si>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</si>
  <si>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</si>
  <si>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</si>
  <si>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</si>
  <si>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</si>
  <si>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</si>
  <si>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</si>
  <si>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</si>
  <si>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</si>
  <si>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</si>
  <si>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</si>
  <si>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</si>
  <si>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</si>
  <si>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</si>
  <si>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</si>
  <si>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</si>
  <si>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</si>
  <si>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</si>
  <si>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</si>
  <si>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</si>
  <si>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</si>
  <si>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</si>
  <si>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</si>
  <si>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</si>
  <si>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</si>
  <si>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</si>
  <si>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</si>
  <si>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</si>
  <si>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</si>
  <si>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</si>
  <si>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</si>
  <si>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</si>
  <si>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</si>
  <si>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</si>
  <si>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</si>
  <si>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</si>
  <si>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</si>
  <si>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</si>
  <si>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</si>
  <si>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</si>
  <si>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</si>
  <si>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</si>
  <si>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</si>
  <si>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</si>
  <si>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</si>
  <si>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</si>
  <si>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</si>
  <si>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</si>
  <si>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</si>
  <si>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</si>
  <si>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</si>
  <si>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</si>
  <si>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</si>
  <si>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</si>
  <si>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</si>
  <si>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</si>
  <si>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</si>
  <si>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</si>
  <si>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</si>
  <si>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</si>
  <si>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</si>
  <si>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</si>
  <si>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</si>
  <si>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</si>
  <si>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</si>
  <si>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</si>
  <si>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</si>
  <si>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</si>
  <si>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</si>
  <si>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</si>
  <si>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</si>
  <si>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</si>
  <si>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</si>
  <si>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</si>
  <si>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</si>
  <si>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</si>
  <si>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</si>
  <si>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</si>
  <si>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</si>
  <si>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</si>
  <si>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</si>
  <si>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</si>
  <si>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</si>
  <si>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</si>
  <si>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</si>
  <si>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</si>
  <si>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</si>
  <si>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</si>
  <si>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</si>
  <si>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</si>
  <si>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</si>
  <si>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</si>
  <si>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</si>
  <si>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</si>
  <si>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</si>
  <si>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</si>
  <si>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</si>
  <si>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</si>
  <si>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</si>
  <si>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</si>
  <si>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</si>
  <si>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</si>
  <si>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</si>
  <si>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</si>
  <si>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</si>
  <si>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</si>
  <si>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</si>
  <si>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</si>
  <si>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</si>
  <si>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</si>
  <si>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</si>
  <si>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</si>
  <si>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</si>
  <si>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</si>
  <si>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</si>
  <si>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</si>
  <si>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</si>
  <si>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</si>
  <si>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</si>
  <si>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</si>
  <si>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</si>
  <si>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</si>
  <si>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</si>
  <si>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</si>
  <si>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</si>
  <si>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</si>
  <si>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</si>
  <si>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</si>
  <si>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</si>
  <si>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</si>
  <si>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</si>
  <si>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</si>
  <si>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</si>
  <si>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</si>
  <si>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</si>
  <si>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</si>
  <si>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</si>
  <si>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</si>
  <si>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</si>
  <si>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</si>
  <si>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</si>
  <si>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</si>
  <si>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</si>
  <si>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</si>
  <si>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</si>
  <si>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</si>
  <si>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</si>
  <si>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</si>
  <si>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</si>
  <si>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</si>
  <si>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</si>
  <si>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</si>
  <si>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</si>
  <si>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</si>
  <si>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</si>
  <si>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</si>
  <si>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</si>
  <si>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</si>
  <si>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</si>
  <si>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</si>
  <si>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</si>
  <si>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</si>
  <si>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</si>
  <si>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</si>
  <si>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</si>
  <si>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</si>
  <si>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</si>
  <si>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</si>
  <si>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</si>
  <si>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</si>
  <si>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</si>
  <si>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</si>
  <si>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</si>
  <si>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</si>
  <si>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</si>
  <si>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</si>
  <si>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</si>
  <si>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</si>
  <si>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</si>
  <si>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</si>
  <si>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</si>
  <si>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</si>
  <si>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</si>
  <si>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</si>
  <si>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</si>
  <si>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</si>
  <si>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</si>
  <si>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</si>
  <si>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</si>
  <si>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</si>
  <si>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</si>
  <si>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</si>
  <si>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</si>
  <si>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</si>
  <si>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</si>
  <si>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</si>
  <si>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</si>
  <si>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</si>
  <si>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</si>
  <si>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</si>
  <si>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</si>
  <si>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</si>
  <si>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</si>
  <si>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</si>
  <si>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</si>
  <si>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</si>
  <si>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</si>
  <si>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</si>
  <si>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</si>
  <si>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</si>
  <si>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</si>
  <si>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</si>
  <si>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</si>
  <si>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</si>
  <si>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</si>
  <si>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</si>
  <si>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</si>
  <si>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</si>
  <si>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</si>
  <si>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</si>
  <si>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</si>
  <si>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</si>
  <si>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</si>
  <si>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</si>
  <si>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</si>
  <si>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</si>
  <si>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</si>
  <si>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</si>
  <si>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</si>
  <si>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</si>
  <si>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</si>
  <si>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</si>
  <si>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</si>
  <si>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</si>
  <si>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</si>
  <si>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</si>
  <si>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</si>
  <si>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</si>
  <si>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</si>
  <si>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</si>
  <si>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</si>
  <si>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</si>
  <si>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</si>
  <si>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</si>
  <si>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</si>
  <si>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</si>
  <si>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</si>
  <si>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</si>
  <si>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</si>
  <si>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</si>
  <si>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</si>
  <si>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</si>
  <si>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</si>
  <si>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</si>
  <si>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</si>
  <si>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</si>
  <si>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</si>
  <si>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</si>
  <si>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</si>
  <si>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</si>
  <si>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</si>
  <si>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</si>
  <si>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</si>
  <si>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</si>
  <si>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</si>
  <si>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</si>
  <si>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</si>
  <si>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</si>
  <si>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</si>
  <si>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</si>
  <si>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</si>
  <si>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</si>
  <si>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</si>
  <si>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</si>
  <si>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</si>
  <si>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</si>
  <si>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</si>
  <si>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</si>
  <si>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</si>
  <si>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</si>
  <si>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</si>
  <si>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</si>
  <si>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</si>
  <si>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</si>
  <si>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</si>
  <si>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</si>
  <si>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</si>
  <si>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</si>
  <si>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</si>
  <si>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</si>
  <si>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</si>
  <si>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</si>
  <si>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</si>
  <si>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</si>
  <si>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</si>
  <si>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</si>
  <si>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</si>
  <si>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</si>
  <si>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</si>
  <si>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</si>
  <si>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</si>
  <si>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</si>
  <si>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</si>
  <si>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</si>
  <si>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</si>
  <si>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</si>
  <si>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</si>
  <si>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</si>
  <si>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</si>
  <si>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</si>
  <si>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</si>
  <si>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</si>
  <si>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</si>
  <si>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</si>
  <si>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</si>
  <si>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</si>
  <si>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</si>
  <si>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</si>
  <si>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</si>
  <si>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</si>
  <si>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</si>
  <si>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</si>
  <si>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</si>
  <si>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</si>
  <si>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</si>
  <si>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</si>
  <si>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</si>
  <si>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</si>
  <si>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</si>
  <si>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</si>
  <si>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</si>
  <si>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</si>
  <si>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</si>
  <si>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</si>
  <si>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</si>
  <si>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</si>
  <si>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</si>
  <si>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</si>
  <si>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</si>
  <si>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</si>
  <si>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</si>
  <si>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</si>
  <si>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</si>
  <si>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</si>
  <si>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</si>
  <si>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</si>
  <si>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</si>
  <si>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</si>
  <si>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</si>
  <si>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</si>
  <si>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</si>
  <si>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</si>
  <si>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</si>
  <si>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</si>
  <si>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</si>
  <si>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</si>
  <si>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</si>
  <si>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</si>
  <si>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</si>
  <si>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</si>
  <si>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</si>
  <si>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</si>
  <si>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</si>
  <si>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</si>
  <si>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</si>
  <si>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</si>
  <si>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</si>
  <si>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</si>
  <si>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</si>
  <si>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</si>
  <si>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</si>
  <si>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</si>
  <si>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</si>
  <si>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</si>
  <si>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</si>
  <si>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</si>
  <si>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</si>
  <si>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</si>
  <si>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</si>
  <si>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</si>
  <si>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</si>
  <si>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</si>
  <si>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</si>
  <si>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</si>
  <si>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</si>
  <si>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</si>
  <si>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</si>
  <si>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</si>
  <si>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</si>
  <si>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</si>
  <si>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</si>
  <si>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</si>
  <si>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</si>
  <si>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</si>
  <si>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</si>
  <si>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</si>
  <si>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</si>
  <si>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</si>
  <si>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</si>
  <si>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</si>
  <si>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</si>
  <si>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</si>
  <si>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</si>
  <si>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</si>
  <si>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</si>
  <si>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</si>
  <si>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</si>
  <si>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</si>
  <si>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</si>
  <si>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</si>
  <si>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</si>
  <si>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</si>
  <si>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</si>
  <si>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</si>
  <si>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</si>
  <si>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</si>
  <si>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</si>
  <si>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</si>
  <si>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</si>
  <si>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</si>
  <si>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</si>
  <si>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</si>
  <si>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</si>
  <si>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</si>
  <si>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</si>
  <si>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</si>
  <si>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</si>
  <si>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</si>
  <si>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</si>
  <si>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</si>
  <si>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</si>
  <si>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</si>
  <si>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</si>
  <si>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</si>
  <si>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</si>
  <si>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</si>
  <si>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</si>
  <si>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</si>
  <si>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</si>
  <si>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</si>
  <si>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</si>
  <si>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</si>
  <si>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</si>
  <si>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</si>
  <si>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</si>
  <si>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</si>
  <si>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</si>
  <si>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</si>
  <si>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</si>
  <si>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</si>
  <si>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</si>
  <si>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</si>
  <si>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</si>
  <si>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</si>
  <si>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</si>
  <si>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</si>
  <si>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</si>
  <si>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</si>
  <si>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</si>
  <si>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</si>
  <si>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</si>
  <si>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</si>
  <si>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</si>
  <si>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</si>
  <si>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</si>
  <si>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</si>
  <si>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</si>
  <si>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</si>
  <si>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</si>
  <si>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</si>
  <si>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</si>
  <si>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</si>
  <si>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</si>
  <si>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</si>
  <si>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</si>
  <si>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</si>
  <si>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</si>
  <si>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</si>
  <si>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</si>
  <si>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</si>
  <si>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</si>
  <si>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</si>
  <si>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</si>
  <si>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</si>
  <si>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</si>
  <si>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</si>
  <si>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</si>
  <si>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</si>
  <si>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</si>
  <si>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</si>
  <si>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</si>
  <si>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</si>
  <si>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</si>
  <si>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</si>
  <si>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</si>
  <si>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</si>
  <si>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</si>
  <si>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</si>
  <si>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</si>
  <si>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</si>
  <si>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</si>
  <si>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</si>
  <si>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</si>
  <si>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</si>
  <si>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</si>
  <si>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</si>
  <si>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</si>
  <si>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</si>
  <si>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</si>
  <si>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</si>
  <si>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</si>
  <si>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</si>
  <si>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</si>
  <si>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</si>
  <si>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</si>
  <si>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</si>
  <si>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</si>
  <si>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</si>
  <si>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</si>
  <si>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</si>
  <si>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</si>
  <si>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</si>
  <si>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</si>
  <si>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</si>
  <si>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</si>
  <si>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</si>
  <si>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</si>
  <si>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</si>
  <si>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</si>
  <si>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</si>
  <si>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</si>
  <si>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</si>
  <si>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</si>
  <si>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</si>
  <si>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</si>
  <si>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</si>
  <si>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</si>
  <si>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</si>
  <si>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</si>
  <si>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</si>
  <si>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</si>
  <si>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</si>
  <si>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</si>
  <si>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</si>
  <si>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</si>
  <si>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</si>
  <si>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</si>
  <si>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</si>
  <si>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</si>
  <si>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</si>
  <si>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</si>
  <si>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</si>
  <si>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</si>
  <si>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</si>
  <si>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</si>
  <si>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</si>
  <si>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</si>
  <si>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</si>
  <si>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</si>
  <si>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</si>
  <si>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</si>
  <si>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</si>
  <si>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</si>
  <si>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</si>
  <si>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</si>
  <si>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</si>
  <si>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</si>
  <si>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</si>
  <si>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</si>
  <si>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</si>
  <si>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</si>
  <si>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</si>
  <si>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</si>
  <si>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</si>
  <si>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</si>
  <si>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</si>
  <si>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</si>
  <si>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</si>
  <si>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</si>
  <si>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</si>
  <si>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</si>
  <si>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</si>
  <si>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</si>
  <si>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</si>
  <si>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</si>
  <si>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</si>
  <si>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</si>
  <si>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</si>
  <si>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</si>
  <si>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</si>
  <si>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</si>
  <si>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</si>
  <si>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</si>
  <si>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</si>
  <si>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</si>
  <si>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</si>
  <si>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</si>
  <si>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</si>
  <si>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</si>
  <si>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</si>
  <si>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</si>
  <si>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</si>
  <si>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</si>
  <si>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</si>
  <si>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</si>
  <si>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</si>
  <si>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</si>
  <si>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</si>
  <si>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</si>
  <si>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</si>
  <si>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</si>
  <si>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</si>
  <si>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</si>
  <si>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</si>
  <si>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</si>
  <si>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</si>
  <si>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</si>
  <si>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</si>
  <si>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</si>
  <si>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</si>
  <si>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</si>
  <si>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</si>
  <si>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</si>
  <si>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</si>
  <si>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</si>
  <si>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</si>
  <si>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</si>
  <si>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</si>
  <si>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</si>
  <si>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</si>
  <si>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</si>
  <si>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</si>
  <si>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</si>
  <si>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</si>
  <si>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</si>
  <si>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</si>
  <si>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</si>
  <si>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</si>
  <si>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</si>
  <si>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</si>
  <si>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</si>
  <si>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</si>
  <si>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</si>
  <si>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</si>
  <si>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</si>
  <si>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</si>
  <si>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</si>
  <si>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</si>
  <si>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</si>
  <si>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</si>
  <si>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</si>
  <si>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</si>
  <si>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</si>
  <si>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</si>
  <si>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</si>
  <si>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</si>
  <si>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</si>
  <si>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</si>
  <si>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</si>
  <si>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</si>
  <si>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</si>
  <si>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</si>
  <si>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</si>
  <si>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</si>
  <si>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</si>
  <si>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</si>
  <si>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</si>
  <si>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</si>
  <si>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</si>
  <si>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</si>
  <si>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</si>
  <si>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</si>
  <si>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</si>
  <si>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</si>
  <si>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</si>
  <si>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</si>
  <si>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</si>
  <si>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</si>
  <si>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</si>
  <si>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</si>
  <si>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</si>
  <si>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</si>
  <si>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</si>
  <si>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</si>
  <si>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</si>
  <si>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</si>
  <si>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</si>
  <si>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</si>
  <si>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</si>
  <si>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</si>
  <si>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</si>
  <si>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</si>
  <si>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</si>
  <si>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</si>
  <si>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</si>
  <si>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</si>
  <si>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</si>
  <si>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</si>
  <si>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</si>
  <si>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</si>
  <si>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</si>
  <si>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</si>
  <si>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</si>
  <si>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</si>
  <si>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</si>
  <si>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</si>
  <si>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</si>
  <si>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</si>
  <si>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</si>
  <si>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</si>
  <si>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</si>
  <si>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</si>
  <si>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</si>
  <si>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</si>
  <si>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</si>
  <si>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</si>
  <si>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</si>
  <si>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</si>
  <si>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</si>
  <si>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</si>
  <si>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</si>
  <si>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</si>
  <si>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</si>
  <si>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</si>
  <si>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</si>
  <si>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</si>
  <si>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</si>
  <si>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</si>
  <si>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</si>
  <si>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</si>
  <si>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</si>
  <si>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</si>
  <si>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</si>
  <si>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</si>
  <si>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</si>
  <si>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</si>
  <si>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</si>
  <si>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</si>
  <si>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</si>
  <si>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</si>
  <si>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</si>
  <si>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</si>
  <si>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</si>
  <si>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</si>
  <si>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</si>
  <si>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</si>
  <si>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</si>
  <si>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</si>
  <si>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</si>
  <si>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</si>
  <si>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</si>
  <si>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</si>
  <si>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</si>
  <si>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</si>
  <si>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</si>
  <si>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</si>
  <si>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</si>
  <si>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</si>
  <si>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</si>
  <si>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</si>
  <si>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</si>
  <si>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</si>
  <si>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</si>
  <si>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</si>
  <si>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</si>
  <si>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</si>
  <si>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</si>
  <si>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</si>
  <si>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</si>
  <si>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</si>
  <si>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</si>
  <si>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</si>
  <si>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</si>
  <si>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</si>
  <si>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</si>
  <si>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</si>
  <si>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</si>
  <si>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</si>
  <si>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</si>
  <si>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</si>
  <si>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</si>
  <si>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</si>
  <si>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</si>
  <si>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</si>
  <si>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</si>
  <si>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</si>
  <si>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</si>
  <si>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</si>
  <si>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</si>
  <si>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</si>
  <si>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</si>
  <si>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</si>
  <si>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</si>
  <si>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</si>
  <si>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</si>
  <si>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</si>
  <si>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</si>
  <si>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</si>
  <si>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</si>
  <si>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</si>
  <si>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</si>
  <si>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</si>
  <si>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</si>
  <si>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</si>
  <si>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</si>
  <si>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</si>
  <si>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</si>
  <si>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</si>
  <si>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</si>
  <si>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</si>
  <si>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</si>
  <si>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</si>
  <si>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</si>
  <si>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</si>
  <si>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</si>
  <si>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</si>
  <si>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</si>
  <si>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</si>
  <si>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</si>
  <si>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</si>
  <si>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</si>
  <si>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</si>
  <si>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</si>
  <si>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</si>
  <si>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</si>
  <si>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</si>
  <si>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</si>
  <si>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</si>
  <si>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</si>
  <si>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</si>
  <si>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</si>
  <si>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</si>
  <si>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</si>
  <si>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</si>
  <si>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</si>
  <si>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</si>
  <si>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</si>
  <si>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</si>
  <si>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</si>
  <si>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</si>
  <si>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</si>
  <si>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</si>
  <si>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</si>
  <si>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</si>
  <si>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</si>
  <si>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</si>
  <si>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</si>
  <si>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</si>
  <si>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</si>
  <si>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</si>
  <si>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</si>
  <si>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</si>
  <si>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</si>
  <si>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</si>
  <si>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</si>
  <si>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</si>
  <si>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</si>
  <si>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</si>
  <si>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</si>
  <si>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</si>
  <si>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</si>
  <si>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</si>
  <si>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</si>
  <si>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</si>
  <si>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</si>
  <si>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</si>
  <si>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</si>
  <si>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</si>
  <si>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</si>
  <si>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</si>
  <si>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</si>
  <si>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</si>
  <si>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</si>
  <si>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</si>
  <si>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</si>
  <si>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</si>
  <si>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</si>
  <si>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</si>
  <si>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</si>
  <si>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</si>
  <si>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</si>
  <si>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</si>
  <si>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</si>
  <si>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</si>
  <si>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</si>
  <si>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</si>
  <si>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</si>
  <si>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</si>
  <si>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</si>
  <si>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</si>
  <si>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</si>
  <si>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</si>
  <si>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</si>
  <si>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</si>
  <si>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</si>
  <si>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</si>
  <si>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</si>
  <si>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</si>
  <si>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</si>
  <si>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</si>
  <si>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</si>
  <si>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</si>
  <si>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</si>
  <si>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</si>
  <si>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</si>
  <si>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</si>
  <si>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</si>
  <si>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</si>
  <si>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</si>
  <si>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</si>
  <si>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</si>
  <si>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</si>
  <si>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</si>
  <si>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</si>
  <si>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</si>
  <si>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</si>
  <si>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</si>
  <si>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</si>
  <si>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</si>
  <si>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</si>
  <si>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</si>
  <si>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</si>
  <si>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</si>
  <si>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</si>
  <si>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</si>
  <si>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</si>
  <si>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</si>
  <si>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</si>
  <si>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</si>
  <si>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</si>
  <si>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</si>
  <si>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</si>
  <si>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</si>
  <si>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</si>
  <si>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</si>
  <si>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</si>
  <si>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</si>
  <si>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</si>
  <si>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</si>
  <si>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</si>
  <si>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</si>
  <si>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</si>
  <si>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</si>
  <si>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</si>
  <si>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</si>
  <si>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</si>
  <si>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</si>
  <si>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</si>
  <si>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</si>
  <si>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</si>
  <si>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</si>
  <si>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</si>
  <si>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</si>
  <si>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</si>
  <si>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</si>
  <si>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</si>
  <si>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</si>
  <si>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</si>
  <si>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</si>
  <si>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</si>
  <si>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</si>
  <si>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</si>
  <si>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</si>
  <si>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</si>
  <si>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</si>
  <si>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</si>
  <si>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</si>
  <si>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</si>
  <si>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</si>
  <si>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</si>
  <si>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</si>
  <si>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</si>
  <si>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</si>
  <si>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</si>
  <si>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</si>
  <si>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</si>
  <si>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</si>
  <si>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</si>
  <si>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</si>
  <si>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</si>
  <si>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</si>
  <si>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</si>
  <si>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</si>
  <si>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</si>
  <si>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</si>
  <si>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</si>
  <si>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</si>
  <si>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</si>
  <si>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</si>
  <si>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</si>
  <si>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</si>
  <si>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</si>
  <si>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</si>
  <si>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</si>
  <si>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</si>
  <si>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</si>
  <si>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</si>
  <si>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</si>
  <si>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</si>
  <si>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</si>
  <si>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</si>
  <si>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</si>
  <si>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</si>
  <si>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</si>
  <si>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</si>
  <si>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</si>
  <si>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</si>
  <si>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</si>
  <si>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</si>
  <si>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</si>
  <si>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</si>
  <si>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</si>
  <si>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</si>
  <si>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</si>
  <si>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</si>
  <si>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</si>
  <si>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</si>
  <si>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</si>
  <si>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</si>
  <si>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</si>
  <si>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</si>
  <si>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</si>
  <si>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</si>
  <si>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</si>
  <si>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</si>
  <si>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</si>
  <si>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</si>
  <si>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</si>
  <si>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</si>
  <si>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</si>
  <si>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</si>
  <si>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</si>
  <si>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</si>
  <si>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</si>
  <si>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</si>
  <si>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</si>
  <si>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</si>
  <si>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</si>
  <si>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</si>
  <si>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</si>
  <si>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</si>
  <si>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</si>
  <si>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</si>
  <si>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</si>
  <si>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</si>
  <si>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</si>
  <si>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</si>
  <si>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</si>
  <si>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</si>
  <si>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</si>
  <si>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</si>
  <si>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</si>
  <si>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</si>
  <si>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</si>
  <si>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</si>
  <si>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</si>
  <si>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</si>
  <si>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</si>
  <si>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</si>
  <si>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</si>
  <si>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</si>
  <si>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</si>
  <si>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</si>
  <si>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</si>
  <si>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</si>
  <si>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</si>
  <si>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</si>
  <si>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</si>
  <si>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</si>
  <si>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</si>
  <si>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</si>
  <si>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</si>
  <si>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</si>
  <si>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</si>
  <si>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</si>
  <si>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</si>
  <si>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</si>
  <si>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</si>
  <si>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</si>
  <si>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</si>
  <si>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</si>
  <si>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</si>
  <si>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</si>
  <si>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</si>
  <si>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</si>
  <si>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</si>
  <si>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</si>
  <si>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</si>
  <si>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</si>
  <si>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</si>
  <si>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</si>
  <si>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</si>
  <si>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</si>
  <si>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</si>
  <si>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</si>
  <si>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</si>
  <si>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</si>
  <si>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</si>
  <si>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</si>
  <si>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</si>
  <si>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</si>
  <si>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</si>
  <si>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</si>
  <si>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</si>
  <si>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</si>
  <si>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</si>
  <si>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</si>
  <si>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</si>
  <si>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</si>
  <si>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</si>
  <si>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</si>
  <si>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</si>
  <si>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</si>
  <si>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</si>
  <si>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</si>
  <si>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</si>
  <si>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</si>
  <si>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</si>
  <si>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</si>
  <si>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</si>
  <si>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</si>
  <si>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</si>
  <si>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</si>
  <si>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</si>
  <si>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</si>
  <si>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</si>
  <si>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</si>
  <si>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</si>
  <si>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</si>
  <si>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</si>
  <si>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</si>
  <si>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</si>
  <si>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</si>
  <si>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</si>
  <si>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</si>
  <si>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</si>
  <si>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</si>
  <si>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</si>
  <si>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</si>
  <si>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</si>
  <si>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</si>
  <si>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</si>
  <si>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</si>
  <si>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</si>
  <si>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</si>
  <si>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</si>
  <si>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</si>
  <si>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</si>
  <si>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</si>
  <si>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</si>
  <si>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</si>
  <si>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</si>
  <si>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</si>
  <si>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</si>
  <si>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</si>
  <si>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</si>
  <si>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</si>
  <si>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</si>
  <si>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</si>
  <si>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</si>
  <si>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</si>
  <si>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</si>
  <si>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</si>
  <si>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</si>
  <si>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</si>
  <si>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</si>
  <si>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</si>
  <si>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</si>
  <si>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</si>
  <si>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</si>
  <si>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</si>
  <si>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</si>
  <si>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</si>
  <si>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</si>
  <si>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</si>
  <si>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</si>
  <si>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</si>
  <si>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</si>
  <si>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</si>
  <si>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</si>
  <si>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</si>
  <si>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</si>
  <si>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</si>
  <si>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</si>
  <si>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</si>
  <si>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</si>
  <si>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</si>
  <si>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</si>
  <si>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</si>
  <si>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</si>
  <si>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</si>
  <si>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</si>
  <si>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</si>
  <si>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</si>
  <si>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</si>
  <si>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</si>
  <si>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</si>
  <si>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</si>
  <si>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</si>
  <si>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</si>
  <si>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</si>
  <si>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</si>
  <si>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</si>
  <si>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</si>
  <si>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</si>
  <si>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</si>
  <si>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</si>
  <si>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</si>
  <si>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</si>
  <si>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</si>
  <si>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</si>
  <si>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</si>
  <si>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</si>
  <si>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</si>
  <si>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</si>
  <si>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</si>
  <si>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</si>
  <si>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</si>
  <si>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</si>
  <si>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</si>
  <si>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</si>
  <si>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</si>
  <si>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</si>
  <si>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</si>
  <si>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</si>
  <si>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</si>
  <si>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</si>
  <si>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</si>
  <si>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</si>
  <si>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</si>
  <si>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</si>
  <si>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</si>
  <si>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</si>
  <si>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</si>
  <si>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</si>
  <si>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</si>
  <si>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</si>
  <si>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</si>
  <si>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</si>
  <si>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</si>
  <si>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</si>
  <si>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</si>
  <si>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</si>
  <si>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</si>
  <si>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</si>
  <si>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</si>
  <si>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</si>
  <si>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</si>
  <si>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</si>
  <si>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</si>
  <si>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</si>
  <si>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</si>
  <si>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</si>
  <si>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</si>
  <si>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</si>
  <si>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</si>
  <si>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</si>
  <si>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</si>
  <si>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</si>
  <si>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</si>
  <si>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</si>
  <si>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</si>
  <si>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</si>
  <si>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</si>
  <si>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</si>
  <si>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</si>
  <si>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</si>
  <si>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</si>
  <si>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</si>
  <si>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</si>
  <si>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</si>
  <si>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</si>
  <si>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</si>
  <si>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</si>
  <si>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</si>
  <si>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</si>
  <si>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</si>
  <si>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</si>
  <si>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</si>
  <si>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</si>
  <si>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</si>
  <si>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</si>
  <si>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</si>
  <si>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</si>
  <si>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</si>
  <si>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</si>
  <si>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</si>
  <si>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</si>
  <si>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</si>
  <si>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</si>
  <si>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</si>
  <si>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</si>
  <si>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</si>
  <si>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</si>
  <si>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</si>
  <si>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</si>
  <si>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</si>
  <si>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</si>
  <si>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</si>
  <si>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</si>
  <si>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</si>
  <si>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</si>
  <si>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</si>
  <si>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</si>
  <si>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</si>
  <si>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</si>
  <si>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</si>
  <si>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</si>
  <si>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</si>
  <si>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</si>
  <si>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</si>
  <si>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</si>
  <si>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</si>
  <si>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</si>
  <si>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</si>
  <si>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</si>
  <si>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</si>
  <si>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</si>
  <si>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</si>
  <si>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</si>
  <si>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</si>
  <si>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</si>
  <si>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</si>
  <si>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</si>
  <si>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</si>
  <si>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</si>
  <si>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</si>
  <si>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</si>
  <si>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</si>
  <si>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</si>
  <si>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</si>
  <si>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</si>
  <si>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</si>
  <si>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</si>
  <si>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</si>
  <si>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</si>
  <si>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</si>
  <si>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</si>
  <si>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</si>
  <si>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</si>
  <si>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</si>
  <si>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</si>
  <si>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</si>
  <si>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</si>
  <si>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</si>
  <si>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</si>
  <si>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</si>
  <si>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</si>
  <si>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</si>
  <si>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</si>
  <si>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</si>
  <si>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</si>
  <si>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</si>
  <si>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</si>
  <si>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</si>
  <si>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</si>
  <si>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</si>
  <si>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</si>
  <si>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</si>
  <si>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</si>
  <si>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</si>
  <si>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</si>
  <si>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</si>
  <si>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</si>
  <si>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</si>
  <si>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</si>
  <si>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</si>
  <si>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</si>
  <si>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</si>
  <si>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</si>
  <si>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</si>
  <si>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</si>
  <si>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</si>
  <si>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</si>
  <si>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</si>
  <si>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</si>
  <si>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</si>
  <si>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</si>
  <si>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</si>
  <si>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</si>
  <si>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</si>
  <si>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</si>
  <si>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</si>
  <si>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</si>
  <si>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</si>
  <si>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</si>
  <si>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</si>
  <si>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</si>
  <si>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</si>
  <si>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</si>
  <si>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</si>
  <si>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</si>
  <si>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</si>
  <si>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</si>
  <si>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</si>
  <si>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</si>
  <si>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</si>
  <si>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</si>
  <si>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</si>
  <si>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</si>
  <si>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</si>
  <si>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</si>
  <si>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</si>
  <si>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</si>
  <si>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</si>
  <si>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</si>
  <si>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</si>
  <si>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</si>
  <si>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</si>
  <si>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</si>
  <si>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</si>
  <si>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</si>
  <si>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</si>
  <si>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</si>
  <si>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</si>
  <si>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</si>
  <si>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</si>
  <si>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</si>
  <si>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</si>
  <si>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</si>
  <si>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</si>
  <si>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</si>
  <si>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</si>
  <si>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</si>
  <si>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</si>
  <si>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</si>
  <si>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</si>
  <si>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</si>
  <si>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</si>
  <si>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</si>
  <si>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</si>
  <si>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</si>
  <si>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</si>
  <si>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</si>
  <si>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</si>
  <si>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</si>
  <si>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</si>
  <si>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</si>
  <si>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</si>
  <si>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</si>
  <si>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</si>
  <si>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</si>
  <si>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</si>
  <si>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</si>
  <si>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</si>
  <si>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</si>
  <si>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</si>
  <si>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</si>
  <si>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</si>
  <si>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</si>
  <si>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</si>
  <si>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</si>
  <si>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</si>
  <si>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</si>
  <si>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</si>
  <si>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</si>
  <si>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</si>
  <si>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</si>
  <si>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</si>
  <si>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</si>
  <si>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</si>
  <si>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</si>
  <si>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</si>
  <si>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</si>
  <si>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</si>
  <si>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</si>
  <si>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</si>
  <si>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</si>
  <si>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</si>
  <si>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</si>
  <si>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</si>
  <si>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</si>
  <si>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</si>
  <si>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</si>
  <si>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</si>
  <si>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</si>
  <si>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</si>
  <si>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</si>
  <si>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</si>
  <si>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</si>
  <si>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</si>
  <si>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</si>
  <si>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</si>
  <si>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</si>
  <si>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</si>
  <si>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</si>
  <si>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</si>
  <si>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</si>
  <si>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</si>
  <si>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</si>
  <si>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</si>
  <si>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</si>
  <si>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</si>
  <si>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</si>
  <si>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</si>
  <si>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</si>
  <si>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</si>
  <si>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</si>
  <si>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</si>
  <si>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</si>
  <si>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</si>
  <si>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</si>
  <si>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</si>
  <si>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</si>
  <si>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</si>
  <si>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</si>
  <si>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</si>
  <si>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</si>
  <si>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</si>
  <si>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</si>
  <si>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</si>
  <si>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</si>
  <si>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</si>
  <si>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</si>
  <si>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</si>
  <si>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</si>
  <si>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</si>
  <si>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</si>
  <si>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</si>
  <si>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</si>
  <si>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</si>
  <si>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</si>
  <si>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</si>
  <si>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</si>
  <si>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</si>
  <si>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</si>
  <si>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</si>
  <si>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</si>
  <si>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</si>
  <si>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</si>
  <si>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</si>
  <si>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</si>
  <si>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</si>
  <si>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</si>
  <si>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</si>
  <si>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</si>
  <si>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</si>
  <si>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</si>
  <si>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</si>
  <si>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</si>
  <si>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</si>
  <si>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</si>
  <si>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</si>
  <si>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</si>
  <si>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</si>
  <si>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</si>
  <si>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</si>
  <si>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</si>
  <si>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</si>
  <si>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</si>
  <si>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</si>
  <si>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</si>
  <si>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</si>
  <si>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</si>
  <si>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</si>
  <si>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</si>
  <si>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</si>
  <si>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</si>
  <si>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</si>
  <si>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</si>
  <si>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</si>
  <si>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</si>
  <si>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</si>
  <si>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</si>
  <si>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</si>
  <si>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</si>
  <si>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</si>
  <si>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</si>
  <si>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</si>
  <si>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</si>
  <si>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</si>
  <si>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</si>
  <si>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</si>
  <si>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</si>
  <si>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</si>
  <si>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</si>
  <si>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</si>
  <si>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</si>
  <si>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</si>
  <si>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</si>
  <si>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</si>
  <si>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</si>
  <si>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</si>
  <si>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</si>
  <si>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</si>
  <si>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</si>
  <si>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</si>
  <si>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</si>
  <si>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</si>
  <si>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</si>
  <si>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</si>
  <si>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</si>
  <si>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</si>
  <si>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</si>
  <si>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</si>
  <si>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</si>
  <si>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</si>
  <si>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</si>
  <si>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</si>
  <si>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</si>
  <si>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</si>
  <si>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</si>
  <si>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</si>
  <si>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</si>
  <si>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</si>
  <si>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</si>
  <si>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</si>
  <si>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</si>
  <si>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</si>
  <si>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</si>
  <si>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</si>
  <si>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</si>
  <si>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</si>
  <si>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</si>
  <si>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</si>
  <si>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</si>
  <si>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</si>
  <si>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</si>
  <si>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</si>
  <si>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</si>
  <si>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</si>
  <si>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</si>
  <si>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</si>
  <si>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</si>
  <si>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</si>
  <si>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</si>
  <si>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</si>
  <si>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</si>
  <si>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</si>
  <si>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</si>
  <si>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</si>
  <si>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</si>
  <si>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</si>
  <si>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</si>
  <si>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</si>
  <si>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</si>
  <si>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</si>
  <si>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</si>
  <si>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</si>
  <si>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</si>
  <si>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</si>
  <si>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</si>
  <si>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</si>
  <si>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</si>
  <si>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</si>
  <si>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</si>
  <si>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</si>
  <si>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</si>
  <si>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</si>
  <si>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</si>
  <si>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</si>
  <si>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</si>
  <si>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</si>
  <si>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</si>
  <si>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</si>
  <si>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</si>
  <si>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</si>
  <si>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</si>
  <si>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</si>
  <si>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</si>
  <si>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</si>
  <si>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</si>
  <si>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</si>
  <si>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</si>
  <si>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</si>
  <si>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</si>
  <si>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</si>
  <si>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</si>
  <si>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</si>
  <si>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</si>
  <si>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</si>
  <si>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</si>
  <si>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</si>
  <si>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</si>
  <si>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</si>
  <si>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</si>
  <si>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</si>
  <si>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</si>
  <si>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</si>
  <si>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</si>
  <si>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</si>
  <si>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</si>
  <si>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</si>
  <si>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</si>
  <si>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</si>
  <si>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</si>
  <si>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</si>
  <si>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</si>
  <si>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</si>
  <si>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</si>
  <si>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</si>
  <si>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</si>
  <si>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</si>
  <si>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</si>
  <si>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</si>
  <si>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</si>
  <si>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</si>
  <si>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</si>
  <si>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</si>
  <si>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</si>
  <si>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</si>
  <si>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</si>
  <si>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</si>
  <si>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</si>
  <si>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</si>
  <si>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</si>
  <si>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</si>
  <si>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</si>
  <si>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</si>
  <si>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</si>
  <si>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</si>
  <si>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</si>
  <si>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</si>
  <si>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</si>
  <si>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</si>
  <si>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</si>
  <si>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</si>
  <si>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</si>
  <si>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</si>
  <si>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</si>
  <si>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</si>
  <si>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</si>
  <si>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</si>
  <si>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</si>
  <si>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</si>
  <si>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</si>
  <si>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</si>
  <si>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</si>
  <si>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</si>
  <si>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</si>
  <si>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</si>
  <si>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</si>
  <si>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</si>
  <si>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</si>
  <si>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</si>
  <si>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</si>
  <si>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</si>
  <si>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</si>
  <si>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</si>
  <si>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</si>
  <si>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</si>
  <si>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</si>
  <si>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</si>
  <si>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</si>
  <si>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</si>
  <si>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</si>
  <si>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</si>
  <si>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</si>
  <si>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</si>
  <si>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</si>
  <si>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</si>
  <si>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</si>
  <si>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</si>
  <si>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</si>
  <si>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</si>
  <si>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</si>
  <si>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</si>
  <si>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</si>
  <si>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</si>
  <si>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</si>
  <si>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</si>
  <si>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</si>
  <si>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</si>
  <si>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</si>
  <si>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</si>
  <si>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</si>
  <si>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</si>
  <si>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</si>
  <si>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</si>
  <si>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</si>
  <si>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</si>
  <si>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</si>
  <si>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</si>
  <si>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</si>
  <si>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</si>
  <si>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</si>
  <si>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</si>
  <si>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</si>
  <si>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</si>
  <si>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</si>
  <si>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</si>
  <si>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</si>
  <si>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</si>
  <si>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</si>
  <si>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</si>
  <si>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</si>
  <si>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</si>
  <si>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</si>
  <si>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</si>
  <si>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</si>
  <si>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</si>
  <si>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</si>
  <si>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</si>
  <si>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</si>
  <si>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</si>
  <si>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</si>
  <si>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</si>
  <si>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</si>
  <si>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</si>
  <si>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</si>
  <si>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</si>
  <si>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</si>
  <si>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</si>
  <si>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</si>
  <si>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</si>
  <si>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</si>
  <si>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</si>
  <si>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</si>
  <si>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</si>
  <si>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</si>
  <si>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</si>
  <si>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</si>
  <si>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</si>
  <si>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</si>
  <si>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</si>
  <si>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</si>
  <si>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</si>
  <si>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</si>
  <si>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</si>
  <si>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</si>
  <si>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</si>
  <si>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</si>
  <si>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</si>
  <si>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</si>
  <si>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</si>
  <si>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</si>
  <si>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</si>
  <si>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</si>
  <si>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</si>
  <si>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</si>
  <si>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</si>
  <si>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</si>
  <si>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</si>
  <si>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</si>
  <si>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</si>
  <si>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</si>
  <si>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</si>
  <si>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</si>
  <si>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</si>
  <si>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</si>
  <si>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</si>
  <si>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</si>
  <si>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</si>
  <si>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</si>
  <si>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</si>
  <si>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</si>
  <si>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</si>
  <si>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</si>
  <si>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</si>
  <si>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</si>
  <si>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</si>
  <si>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</si>
  <si>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</si>
  <si>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</si>
  <si>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</si>
  <si>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</si>
  <si>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</si>
  <si>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</si>
  <si>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</si>
  <si>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</si>
  <si>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</si>
  <si>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</si>
  <si>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</si>
  <si>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</si>
  <si>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</si>
  <si>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</si>
  <si>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</si>
  <si>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</si>
  <si>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</si>
  <si>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</si>
  <si>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</si>
  <si>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</si>
  <si>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</si>
  <si>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</si>
  <si>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</si>
  <si>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</si>
  <si>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</si>
  <si>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</si>
  <si>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</si>
  <si>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</si>
  <si>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</si>
  <si>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</si>
  <si>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</si>
  <si>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</si>
  <si>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</si>
  <si>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</si>
  <si>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</si>
  <si>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</si>
  <si>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</si>
  <si>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</si>
  <si>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</si>
  <si>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</si>
  <si>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</si>
  <si>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</si>
  <si>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</si>
  <si>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</si>
  <si>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</si>
  <si>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</si>
  <si>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</si>
  <si>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</si>
  <si>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</si>
  <si>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</si>
  <si>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</si>
  <si>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</si>
  <si>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</si>
  <si>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</si>
  <si>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</si>
  <si>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</si>
  <si>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</si>
  <si>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</si>
  <si>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</si>
  <si>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</si>
  <si>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</si>
  <si>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</si>
  <si>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</si>
  <si>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</si>
  <si>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</si>
  <si>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</si>
  <si>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</si>
  <si>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</si>
  <si>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</si>
  <si>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</si>
  <si>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</si>
  <si>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</si>
  <si>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</si>
  <si>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</si>
  <si>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</si>
  <si>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</si>
  <si>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</si>
  <si>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</si>
  <si>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</si>
  <si>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</si>
  <si>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</si>
  <si>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</si>
  <si>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</si>
  <si>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</si>
  <si>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</si>
  <si>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</si>
  <si>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</si>
  <si>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</si>
  <si>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</si>
  <si>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</si>
  <si>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</si>
  <si>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</si>
  <si>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</si>
  <si>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</si>
  <si>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</si>
  <si>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</si>
  <si>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</si>
  <si>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</si>
  <si>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</si>
  <si>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</si>
  <si>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</si>
  <si>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</si>
  <si>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</si>
  <si>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</si>
  <si>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</si>
  <si>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</si>
  <si>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</si>
  <si>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</si>
  <si>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</si>
  <si>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</si>
  <si>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</si>
  <si>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</si>
  <si>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</si>
  <si>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</si>
  <si>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</si>
  <si>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</si>
  <si>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</si>
  <si>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</si>
  <si>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</si>
  <si>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</si>
  <si>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</si>
  <si>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</si>
  <si>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</si>
  <si>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</si>
  <si>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</si>
  <si>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</si>
  <si>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</si>
  <si>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</si>
  <si>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</si>
  <si>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</si>
  <si>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</si>
  <si>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</si>
  <si>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</si>
  <si>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</si>
  <si>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</si>
  <si>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</si>
  <si>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</si>
  <si>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</si>
  <si>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</si>
  <si>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</si>
  <si>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</si>
  <si>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</si>
  <si>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</si>
  <si>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</si>
  <si>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</si>
  <si>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</si>
  <si>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</si>
  <si>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</si>
  <si>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</si>
  <si>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</si>
  <si>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</si>
  <si>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</si>
  <si>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</si>
  <si>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</si>
  <si>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</si>
  <si>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</si>
  <si>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</si>
  <si>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</si>
  <si>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</si>
  <si>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</si>
  <si>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</si>
  <si>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</si>
  <si>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</si>
  <si>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</si>
  <si>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</si>
  <si>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</si>
  <si>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</si>
  <si>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</si>
  <si>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</si>
  <si>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</si>
  <si>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</si>
  <si>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</si>
  <si>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</si>
  <si>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</si>
  <si>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</si>
  <si>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</si>
  <si>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</si>
  <si>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</si>
  <si>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</si>
  <si>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</si>
  <si>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</si>
  <si>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</si>
  <si>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</si>
  <si>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</si>
  <si>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</si>
  <si>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</si>
  <si>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</si>
  <si>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</si>
  <si>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</si>
  <si>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</si>
  <si>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</si>
  <si>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</si>
  <si>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</si>
  <si>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</si>
  <si>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</si>
  <si>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</si>
  <si>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</si>
  <si>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</si>
  <si>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</si>
  <si>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</si>
  <si>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</si>
  <si>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</si>
  <si>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</si>
  <si>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</si>
  <si>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</si>
  <si>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</si>
  <si>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</si>
  <si>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</si>
  <si>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</si>
  <si>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</si>
  <si>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</si>
  <si>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</si>
  <si>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</si>
  <si>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</si>
  <si>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</si>
  <si>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</si>
  <si>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</si>
  <si>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</si>
  <si>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</si>
  <si>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</si>
  <si>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</si>
  <si>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</si>
  <si>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</si>
  <si>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</si>
  <si>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</si>
  <si>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</si>
  <si>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</si>
  <si>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</si>
  <si>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</si>
  <si>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</si>
  <si>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</si>
  <si>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</si>
  <si>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</si>
  <si>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</si>
  <si>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</si>
  <si>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</si>
  <si>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</si>
  <si>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</si>
  <si>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</si>
  <si>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</si>
  <si>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</si>
  <si>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</si>
  <si>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</si>
  <si>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</si>
  <si>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</si>
  <si>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</si>
  <si>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</si>
  <si>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</si>
  <si>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</si>
  <si>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</si>
  <si>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</si>
  <si>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</si>
  <si>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</si>
  <si>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</si>
  <si>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</si>
  <si>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</si>
  <si>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</si>
  <si>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</si>
  <si>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</si>
  <si>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</si>
  <si>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</si>
  <si>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</si>
  <si>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</si>
  <si>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</si>
  <si>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</si>
  <si>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</si>
  <si>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</si>
  <si>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</si>
  <si>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</si>
  <si>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</si>
  <si>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</si>
  <si>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</si>
  <si>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</si>
  <si>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</si>
  <si>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</si>
  <si>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</si>
  <si>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</si>
  <si>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</si>
  <si>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</si>
  <si>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</si>
  <si>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</si>
  <si>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</si>
  <si>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</si>
  <si>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</si>
  <si>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</si>
  <si>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</si>
  <si>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</si>
  <si>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</si>
  <si>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</si>
  <si>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</si>
  <si>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</si>
  <si>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</si>
  <si>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</si>
  <si>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</si>
  <si>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</si>
  <si>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</si>
  <si>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</si>
  <si>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</si>
  <si>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</si>
  <si>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</si>
  <si>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</si>
  <si>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</si>
  <si>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</si>
  <si>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</si>
  <si>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</si>
  <si>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</si>
  <si>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</si>
  <si>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</si>
  <si>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</si>
  <si>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</si>
  <si>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</si>
  <si>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</si>
  <si>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</si>
  <si>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</si>
  <si>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</si>
  <si>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</si>
  <si>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</si>
  <si>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</si>
  <si>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</si>
  <si>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</si>
  <si>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</si>
  <si>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</si>
  <si>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</si>
  <si>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</si>
  <si>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</si>
  <si>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</si>
  <si>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</si>
  <si>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</si>
  <si>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</si>
  <si>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</si>
  <si>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</si>
  <si>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</si>
  <si>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</si>
  <si>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</si>
  <si>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</si>
  <si>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</si>
  <si>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</si>
  <si>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</si>
  <si>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</si>
  <si>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</si>
  <si>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</si>
  <si>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</si>
  <si>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</si>
  <si>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</si>
  <si>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</si>
  <si>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</si>
  <si>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</si>
  <si>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</si>
  <si>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</si>
  <si>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</si>
  <si>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</si>
  <si>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</si>
  <si>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</si>
  <si>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</si>
  <si>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</si>
  <si>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</si>
  <si>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</si>
  <si>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</si>
  <si>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</si>
  <si>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</si>
  <si>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</si>
  <si>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</si>
  <si>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</si>
  <si>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</si>
  <si>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</si>
  <si>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</si>
  <si>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</si>
  <si>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</si>
  <si>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</si>
  <si>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</si>
  <si>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</si>
  <si>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</si>
  <si>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</si>
  <si>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</si>
  <si>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</si>
  <si>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</si>
  <si>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</si>
  <si>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</si>
  <si>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</si>
  <si>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</si>
  <si>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</si>
  <si>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</si>
  <si>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</si>
  <si>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</si>
  <si>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</si>
  <si>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</si>
  <si>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</si>
  <si>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</si>
  <si>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</si>
  <si>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</si>
  <si>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</si>
  <si>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</si>
  <si>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</si>
  <si>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</si>
  <si>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</si>
  <si>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</si>
  <si>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</si>
  <si>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</si>
  <si>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</si>
  <si>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</si>
  <si>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</si>
  <si>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</si>
  <si>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</si>
  <si>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</si>
  <si>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</si>
  <si>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</si>
  <si>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</si>
  <si>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</si>
  <si>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</si>
  <si>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</si>
  <si>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</si>
  <si>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</si>
  <si>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</si>
  <si>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</si>
  <si>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</si>
  <si>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</si>
  <si>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</si>
  <si>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</si>
  <si>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</si>
  <si>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</si>
  <si>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</si>
  <si>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</si>
  <si>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</si>
  <si>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</si>
  <si>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</si>
  <si>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</si>
  <si>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</si>
  <si>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</si>
  <si>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</si>
  <si>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</si>
  <si>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</si>
  <si>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</si>
  <si>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</si>
  <si>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</si>
  <si>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</si>
  <si>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</si>
  <si>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</si>
  <si>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</si>
  <si>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</si>
  <si>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</si>
  <si>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</si>
  <si>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</si>
  <si>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</si>
  <si>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</si>
  <si>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</si>
  <si>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</si>
  <si>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</si>
  <si>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</si>
  <si>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</si>
  <si>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</si>
  <si>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</si>
  <si>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</si>
  <si>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</si>
  <si>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</si>
  <si>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</si>
  <si>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</si>
  <si>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</si>
  <si>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</si>
  <si>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</si>
  <si>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</si>
  <si>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</si>
  <si>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</si>
  <si>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</si>
  <si>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</si>
  <si>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</si>
  <si>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</si>
  <si>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</si>
  <si>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</si>
  <si>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</si>
  <si>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</si>
  <si>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</si>
  <si>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</si>
  <si>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</si>
  <si>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</si>
  <si>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</si>
  <si>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</si>
  <si>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</si>
  <si>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</si>
  <si>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</si>
  <si>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</si>
  <si>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</si>
  <si>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</si>
  <si>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</si>
  <si>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</si>
  <si>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</si>
  <si>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</si>
  <si>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</si>
  <si>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</si>
  <si>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</si>
  <si>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</si>
  <si>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</si>
  <si>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</si>
  <si>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</si>
  <si>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</si>
  <si>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</si>
  <si>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</si>
  <si>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</si>
  <si>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</si>
  <si>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</si>
  <si>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</si>
  <si>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</si>
  <si>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</si>
  <si>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</si>
  <si>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</si>
  <si>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</si>
  <si>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</si>
  <si>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</si>
  <si>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</si>
  <si>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</si>
  <si>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</si>
  <si>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</si>
  <si>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</si>
  <si>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</si>
  <si>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</si>
  <si>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</si>
  <si>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</si>
  <si>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</si>
  <si>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</si>
  <si>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</si>
  <si>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</si>
  <si>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</si>
  <si>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</si>
  <si>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</si>
  <si>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</si>
  <si>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</si>
  <si>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</si>
  <si>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</si>
  <si>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</si>
  <si>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</si>
  <si>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</si>
  <si>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</si>
  <si>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</si>
  <si>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</si>
  <si>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</si>
  <si>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</si>
  <si>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</si>
  <si>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</si>
  <si>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</si>
  <si>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</si>
  <si>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</si>
  <si>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</si>
  <si>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</si>
  <si>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</si>
  <si>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</si>
  <si>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</si>
  <si>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</si>
  <si>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</si>
  <si>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</si>
  <si>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</si>
  <si>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</si>
  <si>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</si>
  <si>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</si>
  <si>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</si>
  <si>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</si>
  <si>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</si>
  <si>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</si>
  <si>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</si>
  <si>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</si>
  <si>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</si>
  <si>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</si>
  <si>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</si>
  <si>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</si>
  <si>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</si>
  <si>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</si>
  <si>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</si>
  <si>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</si>
  <si>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</si>
  <si>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</si>
  <si>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</si>
  <si>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</si>
  <si>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</si>
  <si>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</si>
  <si>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</si>
  <si>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</si>
  <si>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</si>
  <si>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</si>
  <si>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</si>
  <si>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</si>
  <si>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</si>
  <si>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</si>
  <si>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</si>
  <si>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</si>
  <si>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</si>
  <si>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</si>
  <si>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</si>
  <si>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</si>
  <si>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</si>
  <si>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</si>
  <si>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</si>
  <si>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</si>
  <si>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</si>
  <si>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</si>
  <si>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</si>
  <si>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</si>
  <si>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</si>
  <si>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</si>
  <si>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</si>
  <si>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</si>
  <si>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</si>
  <si>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</si>
  <si>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</si>
  <si>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</si>
  <si>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</si>
  <si>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</si>
  <si>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</si>
  <si>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</si>
  <si>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</si>
  <si>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</si>
  <si>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</si>
  <si>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</si>
  <si>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</si>
  <si>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</si>
  <si>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</si>
  <si>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</si>
  <si>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</si>
  <si>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</si>
  <si>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</si>
  <si>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</si>
  <si>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</si>
  <si>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</si>
  <si>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</si>
  <si>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</si>
  <si>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</si>
  <si>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</si>
  <si>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</si>
  <si>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</si>
  <si>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</si>
  <si>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</si>
  <si>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</si>
  <si>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</si>
  <si>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</si>
  <si>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</si>
  <si>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</si>
  <si>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</si>
  <si>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</si>
  <si>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</si>
  <si>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</si>
  <si>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</si>
  <si>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</si>
  <si>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</si>
  <si>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</si>
  <si>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</si>
  <si>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</si>
  <si>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</si>
  <si>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</si>
  <si>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</si>
  <si>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</si>
  <si>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</si>
  <si>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</si>
  <si>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</si>
  <si>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</si>
  <si>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</si>
  <si>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</si>
  <si>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</si>
  <si>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</si>
  <si>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</si>
  <si>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</si>
  <si>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</si>
  <si>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</si>
  <si>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</si>
  <si>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</si>
  <si>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</si>
  <si>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</si>
  <si>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</si>
  <si>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</si>
  <si>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</si>
  <si>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</si>
  <si>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</si>
  <si>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</si>
  <si>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</si>
  <si>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</si>
  <si>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</si>
  <si>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</si>
  <si>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</si>
  <si>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</si>
  <si>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</si>
  <si>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</si>
  <si>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</si>
  <si>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</si>
  <si>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</si>
  <si>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</si>
  <si>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</si>
  <si>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</si>
  <si>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</si>
  <si>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</si>
  <si>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</si>
  <si>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</si>
  <si>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</si>
  <si>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</si>
  <si>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</si>
  <si>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</si>
  <si>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</si>
  <si>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</si>
  <si>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</si>
  <si>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</si>
  <si>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</si>
  <si>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</si>
  <si>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</si>
  <si>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</si>
  <si>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</si>
  <si>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</si>
  <si>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</si>
  <si>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</si>
  <si>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</si>
  <si>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</si>
  <si>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</si>
  <si>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</si>
  <si>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</si>
  <si>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</si>
  <si>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</si>
  <si>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</si>
  <si>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</si>
  <si>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</si>
  <si>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</si>
  <si>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</si>
  <si>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</si>
  <si>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</si>
  <si>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</si>
  <si>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</si>
  <si>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</si>
  <si>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</si>
  <si>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</si>
  <si>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</si>
  <si>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</si>
  <si>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</si>
  <si>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</si>
  <si>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</si>
  <si>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</si>
  <si>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</si>
  <si>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</si>
  <si>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</si>
  <si>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</si>
  <si>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</si>
  <si>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</si>
  <si>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</si>
  <si>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</si>
  <si>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</si>
  <si>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</si>
  <si>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</si>
  <si>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</si>
  <si>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</si>
  <si>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</si>
  <si>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</si>
  <si>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</si>
  <si>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</si>
  <si>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</si>
  <si>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</si>
  <si>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</si>
  <si>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</si>
  <si>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</si>
  <si>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</si>
  <si>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</si>
  <si>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</si>
  <si>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</si>
  <si>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</si>
  <si>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</si>
  <si>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</si>
  <si>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</si>
  <si>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</si>
  <si>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</si>
  <si>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</si>
  <si>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</si>
  <si>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</si>
  <si>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</si>
  <si>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</si>
  <si>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</si>
  <si>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</si>
  <si>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</si>
  <si>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</si>
  <si>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</si>
  <si>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</si>
  <si>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</si>
  <si>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</si>
  <si>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</si>
  <si>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</si>
  <si>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</si>
  <si>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</si>
  <si>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</si>
  <si>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</si>
  <si>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</si>
  <si>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</si>
  <si>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</si>
  <si>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</si>
  <si>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</si>
  <si>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</si>
  <si>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</si>
  <si>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</si>
  <si>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</si>
  <si>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</si>
  <si>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</si>
  <si>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</si>
  <si>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</si>
  <si>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</si>
  <si>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</si>
  <si>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</si>
  <si>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</si>
  <si>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</si>
  <si>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</si>
  <si>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</si>
  <si>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</si>
  <si>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</si>
  <si>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</si>
  <si>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</si>
  <si>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</si>
  <si>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</si>
  <si>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</si>
  <si>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</si>
  <si>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</si>
  <si>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</si>
  <si>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</si>
  <si>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</si>
  <si>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</si>
  <si>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</si>
  <si>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</si>
  <si>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</si>
  <si>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</si>
  <si>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</si>
  <si>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</si>
  <si>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</si>
  <si>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</si>
  <si>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</si>
  <si>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</si>
  <si>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</si>
  <si>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</si>
  <si>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</si>
  <si>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</si>
  <si>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</si>
  <si>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</si>
  <si>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</si>
  <si>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</si>
  <si>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</si>
  <si>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</si>
  <si>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</si>
  <si>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</si>
  <si>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</si>
  <si>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</si>
  <si>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</si>
  <si>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</si>
  <si>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</si>
  <si>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</si>
  <si>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</si>
  <si>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</si>
  <si>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</si>
  <si>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</si>
  <si>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</si>
  <si>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</si>
  <si>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</si>
  <si>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</si>
  <si>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</si>
  <si>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</si>
  <si>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</si>
  <si>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</si>
  <si>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</si>
  <si>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</si>
  <si>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</si>
  <si>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</si>
  <si>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</si>
  <si>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</si>
  <si>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</si>
  <si>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</si>
  <si>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</si>
  <si>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</si>
  <si>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</si>
  <si>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</si>
  <si>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</si>
  <si>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</si>
  <si>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</si>
  <si>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</si>
  <si>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</si>
  <si>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</si>
  <si>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</si>
  <si>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</si>
  <si>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</si>
  <si>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</si>
  <si>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</si>
  <si>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</si>
  <si>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</si>
  <si>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</si>
  <si>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</si>
  <si>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</si>
  <si>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</si>
  <si>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</si>
  <si>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</si>
  <si>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</si>
  <si>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</si>
  <si>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</si>
  <si>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</si>
  <si>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</si>
  <si>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</si>
  <si>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</si>
  <si>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</si>
  <si>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</si>
  <si>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</si>
  <si>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</si>
  <si>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</si>
  <si>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</si>
  <si>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</si>
  <si>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</si>
  <si>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</si>
  <si>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</si>
  <si>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</si>
  <si>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</si>
  <si>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</si>
  <si>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</si>
  <si>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</si>
  <si>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</si>
  <si>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</si>
  <si>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</si>
  <si>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</si>
  <si>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</si>
  <si>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</si>
  <si>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</si>
  <si>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</si>
  <si>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</si>
  <si>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</si>
  <si>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</si>
  <si>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</si>
  <si>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</si>
  <si>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</si>
  <si>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</si>
  <si>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</si>
  <si>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</si>
  <si>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</si>
  <si>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</si>
  <si>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</si>
  <si>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</si>
  <si>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</si>
  <si>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</si>
  <si>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</si>
  <si>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</si>
  <si>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</si>
  <si>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</si>
  <si>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</si>
  <si>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</si>
  <si>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</si>
  <si>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</si>
  <si>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</si>
  <si>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</si>
  <si>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</si>
  <si>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</si>
  <si>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</si>
  <si>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</si>
  <si>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</si>
  <si>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</si>
  <si>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</si>
  <si>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</si>
  <si>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</si>
  <si>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</si>
  <si>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</si>
  <si>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</si>
  <si>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</si>
  <si>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</si>
  <si>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</si>
  <si>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</si>
  <si>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</si>
  <si>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</si>
  <si>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</si>
  <si>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</si>
  <si>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</si>
  <si>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</si>
  <si>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</si>
  <si>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</si>
  <si>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</si>
  <si>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</si>
  <si>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</si>
  <si>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</si>
  <si>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</si>
  <si>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</si>
  <si>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</si>
  <si>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</si>
  <si>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</si>
  <si>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</si>
  <si>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</si>
  <si>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</si>
  <si>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</si>
  <si>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</si>
  <si>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</si>
  <si>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</si>
  <si>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</si>
  <si>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</si>
  <si>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</si>
  <si>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</si>
  <si>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</si>
  <si>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</si>
  <si>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</si>
  <si>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</si>
  <si>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</si>
  <si>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</si>
  <si>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</si>
  <si>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</si>
  <si>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</si>
  <si>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</si>
  <si>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</si>
  <si>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</si>
  <si>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</si>
  <si>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</si>
  <si>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</si>
  <si>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</si>
  <si>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</si>
  <si>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</si>
  <si>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</si>
  <si>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</si>
  <si>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</si>
  <si>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</si>
  <si>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</si>
  <si>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</si>
  <si>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</si>
  <si>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</si>
  <si>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</si>
  <si>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</si>
  <si>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</si>
  <si>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</si>
  <si>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</si>
  <si>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</si>
  <si>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</si>
  <si>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</si>
  <si>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</si>
  <si>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</si>
  <si>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</si>
  <si>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</si>
  <si>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</si>
  <si>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</si>
  <si>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</si>
  <si>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</si>
  <si>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</si>
  <si>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</si>
  <si>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</si>
  <si>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</si>
  <si>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</si>
  <si>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</si>
  <si>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</si>
  <si>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</si>
  <si>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</si>
  <si>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</si>
  <si>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</si>
  <si>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</si>
  <si>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</si>
  <si>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</si>
  <si>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</si>
  <si>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</si>
  <si>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</si>
  <si>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</si>
  <si>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</si>
  <si>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</si>
  <si>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</si>
  <si>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</si>
  <si>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</si>
  <si>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</si>
  <si>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</si>
  <si>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</si>
  <si>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</si>
  <si>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</si>
  <si>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</si>
  <si>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</si>
  <si>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</si>
  <si>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</si>
  <si>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</si>
  <si>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</si>
  <si>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</si>
  <si>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</si>
  <si>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</si>
  <si>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</si>
  <si>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</si>
  <si>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</si>
  <si>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</si>
  <si>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</si>
  <si>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</si>
  <si>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</si>
  <si>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</si>
  <si>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</si>
  <si>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</si>
  <si>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</si>
  <si>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</si>
  <si>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</si>
  <si>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</si>
  <si>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</si>
  <si>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</si>
  <si>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</si>
  <si>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</si>
  <si>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</si>
  <si>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</si>
  <si>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</si>
  <si>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</si>
  <si>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</si>
  <si>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</si>
  <si>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</si>
  <si>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</si>
  <si>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</si>
  <si>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</si>
  <si>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</si>
  <si>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</si>
  <si>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</si>
  <si>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</si>
  <si>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</si>
  <si>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</si>
  <si>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</si>
  <si>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</si>
  <si>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</si>
  <si>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</si>
  <si>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</si>
  <si>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</si>
  <si>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</si>
  <si>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</si>
  <si>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</si>
  <si>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</si>
  <si>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</si>
  <si>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</si>
  <si>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</si>
  <si>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</si>
  <si>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</si>
  <si>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</si>
  <si>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</si>
  <si>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</si>
  <si>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</si>
  <si>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</si>
  <si>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</si>
  <si>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</si>
  <si>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</si>
  <si>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</si>
  <si>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</si>
  <si>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</si>
  <si>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</si>
  <si>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</si>
  <si>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</si>
  <si>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</si>
  <si>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</si>
  <si>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</si>
  <si>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</si>
  <si>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</si>
  <si>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</si>
  <si>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</si>
  <si>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</si>
  <si>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</si>
  <si>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</si>
  <si>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</si>
  <si>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</si>
  <si>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</si>
  <si>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</si>
  <si>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</si>
  <si>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</si>
  <si>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</si>
  <si>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</si>
  <si>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</si>
  <si>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</si>
  <si>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</si>
  <si>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</si>
  <si>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</si>
  <si>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</si>
  <si>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</si>
  <si>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</si>
  <si>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</si>
  <si>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</si>
  <si>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</si>
  <si>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</si>
  <si>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</si>
  <si>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</si>
  <si>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</si>
  <si>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</si>
  <si>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</si>
  <si>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</si>
  <si>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</si>
  <si>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</si>
  <si>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</si>
  <si>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</si>
  <si>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</si>
  <si>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</si>
  <si>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</si>
  <si>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</si>
  <si>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</si>
  <si>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</si>
  <si>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</si>
  <si>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</si>
  <si>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</si>
  <si>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</si>
  <si>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</si>
  <si>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</si>
  <si>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</si>
  <si>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</si>
  <si>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</si>
  <si>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</si>
  <si>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</si>
  <si>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</si>
  <si>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</si>
  <si>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</si>
  <si>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</si>
  <si>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</si>
  <si>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</si>
  <si>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</si>
  <si>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</si>
  <si>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</si>
  <si>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</si>
  <si>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</si>
  <si>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</si>
  <si>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</si>
  <si>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</si>
  <si>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</si>
  <si>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</si>
  <si>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</si>
  <si>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</si>
  <si>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</si>
  <si>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</si>
  <si>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</si>
  <si>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</si>
  <si>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</si>
  <si>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</si>
  <si>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</si>
  <si>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</si>
  <si>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</si>
  <si>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</si>
  <si>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</si>
  <si>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</si>
  <si>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</si>
  <si>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</si>
  <si>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</si>
  <si>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</si>
  <si>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</si>
  <si>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</si>
  <si>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</si>
  <si>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</si>
  <si>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</si>
  <si>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</si>
  <si>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</si>
  <si>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</si>
  <si>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</si>
  <si>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</si>
  <si>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</si>
  <si>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</si>
  <si>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</si>
  <si>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</si>
  <si>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</si>
  <si>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</si>
  <si>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</si>
  <si>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</si>
  <si>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</si>
  <si>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</si>
  <si>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</si>
  <si>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</si>
  <si>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</si>
  <si>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</si>
  <si>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</si>
  <si>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</si>
  <si>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</si>
  <si>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</si>
  <si>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</si>
  <si>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</si>
  <si>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</si>
  <si>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</si>
  <si>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</si>
  <si>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</si>
  <si>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</si>
  <si>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</si>
  <si>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</si>
  <si>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</si>
  <si>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</si>
  <si>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</si>
  <si>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</si>
  <si>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</si>
  <si>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</si>
  <si>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</si>
  <si>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</si>
  <si>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</si>
  <si>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</si>
  <si>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</si>
  <si>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</si>
  <si>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</si>
  <si>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</si>
  <si>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</si>
  <si>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</si>
  <si>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</si>
  <si>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</si>
  <si>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</si>
  <si>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</si>
  <si>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</si>
  <si>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</si>
  <si>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</si>
  <si>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</si>
  <si>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</si>
  <si>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</si>
  <si>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</si>
  <si>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</si>
  <si>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</si>
  <si>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</si>
  <si>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</si>
  <si>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</si>
  <si>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</si>
  <si>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</si>
  <si>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</si>
  <si>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</si>
  <si>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</si>
  <si>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</si>
  <si>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</si>
  <si>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</si>
  <si>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</si>
  <si>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</si>
  <si>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</si>
  <si>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</si>
  <si>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</si>
  <si>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</si>
  <si>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</si>
  <si>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</si>
  <si>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</si>
  <si>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</si>
  <si>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</si>
  <si>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</si>
  <si>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</si>
  <si>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</si>
  <si>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</si>
  <si>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</si>
  <si>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</si>
  <si>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</si>
  <si>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</si>
  <si>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</si>
  <si>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</si>
  <si>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</si>
  <si>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</si>
  <si>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</si>
  <si>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</si>
  <si>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</si>
  <si>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</si>
  <si>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</si>
  <si>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</si>
  <si>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</si>
  <si>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</si>
  <si>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</si>
  <si>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</si>
  <si>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</si>
  <si>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</si>
  <si>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</si>
  <si>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</si>
  <si>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</si>
  <si>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</si>
  <si>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</si>
  <si>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</si>
  <si>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</si>
  <si>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</si>
  <si>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</si>
  <si>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</si>
  <si>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</si>
  <si>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</si>
  <si>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</si>
  <si>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</si>
  <si>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</si>
  <si>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</si>
  <si>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</si>
  <si>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</si>
  <si>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</si>
  <si>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</si>
  <si>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</si>
  <si>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</si>
  <si>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</si>
  <si>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</si>
  <si>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</si>
  <si>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</si>
  <si>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</si>
  <si>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</si>
  <si>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</si>
  <si>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</si>
  <si>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</si>
  <si>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</si>
  <si>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</si>
  <si>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</si>
  <si>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</si>
  <si>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</si>
  <si>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</si>
  <si>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</si>
  <si>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</si>
  <si>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</si>
  <si>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</si>
  <si>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</si>
  <si>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</si>
  <si>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</si>
  <si>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</si>
  <si>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</si>
  <si>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</si>
  <si>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</si>
  <si>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</si>
  <si>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</si>
  <si>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</si>
  <si>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</si>
  <si>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</si>
  <si>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</si>
  <si>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</si>
  <si>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</si>
  <si>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</si>
  <si>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</si>
  <si>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</si>
  <si>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</si>
  <si>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</si>
  <si>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</si>
  <si>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</si>
  <si>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</si>
  <si>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</si>
  <si>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</si>
  <si>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</si>
  <si>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</si>
  <si>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</si>
  <si>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</si>
  <si>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</si>
  <si>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</si>
  <si>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</si>
  <si>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</si>
  <si>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</si>
  <si>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</si>
  <si>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</si>
  <si>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</si>
  <si>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</si>
  <si>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</si>
  <si>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</si>
  <si>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</si>
  <si>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</si>
  <si>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</si>
  <si>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</si>
  <si>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</si>
  <si>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</si>
  <si>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</si>
  <si>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</si>
  <si>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</si>
  <si>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</si>
  <si>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</si>
  <si>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</si>
  <si>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</si>
  <si>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</si>
  <si>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</si>
  <si>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</si>
  <si>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</si>
  <si>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</si>
  <si>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</si>
  <si>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</si>
  <si>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</si>
  <si>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</si>
  <si>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</si>
  <si>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</si>
  <si>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</si>
  <si>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</si>
  <si>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</si>
  <si>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</si>
  <si>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</si>
  <si>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</si>
  <si>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</si>
  <si>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</si>
  <si>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</si>
  <si>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</si>
  <si>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</si>
  <si>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</si>
  <si>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</si>
  <si>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</si>
  <si>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</si>
  <si>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</si>
  <si>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</si>
  <si>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</si>
  <si>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</si>
  <si>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</si>
  <si>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</si>
  <si>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</si>
  <si>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</si>
  <si>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</si>
  <si>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</si>
  <si>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</si>
  <si>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</si>
  <si>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</si>
  <si>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</si>
  <si>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</si>
  <si>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</si>
  <si>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</si>
  <si>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</si>
  <si>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</si>
  <si>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</si>
  <si>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</si>
  <si>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</si>
  <si>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</si>
  <si>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</si>
  <si>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</si>
  <si>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</si>
  <si>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</si>
  <si>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</si>
  <si>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</si>
  <si>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</si>
  <si>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</si>
  <si>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</si>
  <si>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</si>
  <si>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</si>
  <si>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</si>
  <si>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</si>
  <si>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</si>
  <si>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</si>
  <si>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</si>
  <si>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</si>
  <si>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</si>
  <si>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</si>
  <si>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</si>
  <si>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</si>
  <si>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</si>
  <si>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</si>
  <si>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</si>
  <si>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</si>
  <si>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</si>
  <si>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</si>
  <si>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</si>
  <si>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</si>
  <si>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</si>
  <si>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</si>
  <si>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</si>
  <si>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</si>
  <si>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</si>
  <si>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</si>
  <si>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</si>
  <si>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</si>
  <si>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</si>
  <si>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</si>
  <si>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</si>
  <si>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</si>
  <si>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</si>
  <si>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</si>
  <si>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</si>
  <si>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</si>
  <si>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</si>
  <si>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</si>
  <si>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</si>
  <si>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</si>
  <si>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</si>
  <si>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</si>
  <si>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</si>
  <si>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</si>
  <si>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</si>
  <si>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</si>
  <si>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</si>
  <si>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</si>
  <si>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</si>
  <si>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</si>
  <si>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</si>
  <si>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</si>
  <si>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</si>
  <si>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</si>
  <si>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</si>
  <si>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</si>
  <si>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</si>
  <si>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</si>
  <si>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</si>
  <si>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</si>
  <si>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</si>
  <si>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</si>
  <si>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</si>
  <si>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</si>
  <si>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</si>
  <si>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</si>
  <si>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</si>
  <si>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</si>
  <si>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</si>
  <si>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</si>
  <si>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</si>
  <si>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</si>
  <si>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</si>
  <si>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</si>
  <si>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</si>
  <si>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</si>
  <si>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</si>
  <si>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</si>
  <si>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</si>
  <si>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</si>
  <si>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</si>
  <si>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</si>
  <si>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</si>
  <si>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</si>
  <si>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</si>
  <si>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</si>
  <si>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</si>
  <si>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</si>
  <si>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</si>
  <si>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</si>
  <si>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</si>
  <si>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</si>
  <si>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</si>
  <si>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</si>
  <si>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</si>
  <si>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</si>
  <si>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</si>
  <si>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</si>
  <si>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</si>
  <si>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</si>
  <si>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</si>
  <si>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</si>
  <si>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</si>
  <si>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</si>
  <si>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</si>
  <si>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</si>
  <si>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</si>
  <si>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</si>
  <si>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</si>
  <si>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</si>
  <si>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</si>
  <si>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</si>
  <si>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</si>
  <si>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</si>
  <si>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</si>
  <si>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</si>
  <si>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</si>
  <si>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</si>
  <si>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</si>
  <si>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</si>
  <si>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</si>
  <si>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</si>
  <si>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</si>
  <si>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</si>
  <si>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</si>
  <si>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</si>
  <si>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</si>
  <si>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</si>
  <si>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</si>
  <si>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</si>
  <si>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</si>
  <si>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</si>
  <si>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</si>
  <si>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</si>
  <si>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</si>
  <si>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</si>
  <si>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</si>
  <si>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</si>
  <si>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</si>
  <si>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</si>
  <si>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</si>
  <si>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</si>
  <si>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</si>
  <si>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</si>
  <si>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</si>
  <si>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</si>
  <si>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</si>
  <si>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</si>
  <si>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</si>
  <si>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</si>
  <si>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</si>
  <si>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</si>
  <si>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</si>
  <si>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</si>
  <si>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</si>
  <si>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</si>
  <si>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</si>
  <si>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</si>
  <si>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</si>
  <si>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</si>
  <si>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</si>
  <si>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</si>
  <si>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</si>
  <si>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</si>
  <si>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</si>
  <si>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</si>
  <si>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</si>
  <si>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</si>
  <si>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</si>
  <si>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</si>
  <si>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</si>
  <si>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</si>
  <si>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</si>
  <si>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</si>
  <si>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</si>
  <si>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</si>
  <si>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</si>
  <si>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</si>
  <si>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</si>
  <si>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</si>
  <si>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</si>
  <si>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</si>
  <si>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</si>
  <si>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</si>
  <si>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</si>
  <si>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</si>
  <si>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</si>
  <si>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</si>
  <si>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</si>
  <si>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</si>
  <si>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</si>
  <si>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</si>
  <si>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</si>
  <si>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</si>
  <si>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</si>
  <si>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</si>
  <si>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</si>
  <si>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</si>
  <si>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</si>
  <si>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</si>
  <si>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</si>
  <si>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</si>
  <si>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</si>
  <si>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</si>
  <si>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</si>
  <si>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</si>
  <si>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</si>
  <si>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</si>
  <si>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</si>
  <si>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</si>
  <si>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</si>
  <si>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</si>
  <si>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</si>
  <si>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</si>
  <si>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</si>
  <si>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</si>
  <si>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</si>
  <si>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</si>
  <si>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</si>
  <si>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</si>
  <si>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</si>
  <si>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</si>
  <si>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</si>
  <si>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</si>
  <si>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</si>
  <si>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</si>
  <si>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</si>
  <si>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</si>
  <si>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</si>
  <si>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</si>
  <si>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</si>
  <si>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</si>
  <si>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</si>
  <si>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</si>
  <si>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</si>
  <si>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</si>
  <si>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</si>
  <si>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</si>
  <si>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</si>
  <si>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</si>
  <si>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</si>
  <si>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</si>
  <si>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</si>
  <si>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</si>
  <si>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</si>
  <si>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</si>
  <si>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</si>
  <si>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</si>
  <si>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</si>
  <si>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</si>
  <si>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</si>
  <si>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</si>
  <si>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</si>
  <si>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</si>
  <si>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</si>
  <si>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</si>
  <si>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</si>
  <si>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</si>
  <si>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</si>
  <si>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</si>
  <si>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</si>
  <si>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</si>
  <si>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</si>
  <si>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</si>
  <si>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</si>
  <si>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</si>
  <si>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</si>
  <si>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</si>
  <si>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</si>
  <si>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</si>
  <si>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</si>
  <si>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</si>
  <si>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</si>
  <si>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</si>
  <si>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</si>
  <si>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</si>
  <si>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</si>
  <si>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</si>
  <si>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</si>
  <si>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</si>
  <si>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</si>
  <si>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</si>
  <si>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</si>
  <si>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</si>
  <si>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</si>
  <si>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</si>
  <si>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</si>
  <si>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</si>
  <si>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</si>
  <si>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</si>
  <si>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</si>
  <si>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</si>
  <si>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</si>
  <si>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</si>
  <si>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</si>
  <si>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</si>
  <si>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</si>
  <si>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</si>
  <si>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</si>
  <si>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</si>
  <si>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</si>
  <si>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</si>
  <si>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</si>
  <si>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</si>
  <si>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</si>
  <si>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</si>
  <si>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</si>
  <si>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</si>
  <si>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</si>
  <si>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</si>
  <si>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</si>
  <si>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</si>
  <si>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</si>
  <si>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</si>
  <si>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</si>
  <si>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</si>
  <si>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</si>
  <si>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</si>
  <si>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</si>
  <si>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</si>
  <si>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</si>
  <si>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</si>
  <si>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</si>
  <si>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</si>
  <si>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</si>
  <si>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</si>
  <si>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</si>
  <si>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</si>
  <si>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</si>
  <si>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</si>
  <si>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</si>
  <si>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</si>
  <si>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</si>
  <si>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</si>
  <si>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</si>
  <si>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</si>
  <si>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</si>
  <si>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</si>
  <si>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</si>
  <si>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</si>
  <si>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</si>
  <si>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</si>
  <si>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</si>
  <si>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</si>
  <si>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</si>
  <si>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</si>
  <si>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</si>
  <si>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</si>
  <si>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</si>
  <si>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</si>
  <si>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</si>
  <si>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</si>
  <si>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</si>
  <si>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</si>
  <si>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</si>
  <si>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</si>
  <si>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</si>
  <si>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</si>
  <si>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</si>
  <si>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</si>
  <si>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</si>
  <si>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</si>
  <si>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</si>
  <si>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</si>
  <si>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</si>
  <si>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</si>
  <si>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</si>
  <si>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</si>
  <si>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</si>
  <si>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</si>
  <si>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</si>
  <si>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</si>
  <si>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</si>
  <si>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</si>
  <si>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</si>
  <si>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</si>
  <si>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</si>
  <si>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</si>
  <si>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</si>
  <si>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</si>
  <si>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</si>
  <si>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</si>
  <si>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</si>
  <si>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</si>
  <si>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</si>
  <si>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</si>
  <si>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</si>
  <si>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</si>
  <si>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</si>
  <si>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</si>
  <si>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</si>
  <si>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</si>
  <si>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</si>
  <si>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</si>
  <si>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</si>
  <si>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</si>
  <si>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</si>
  <si>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</si>
  <si>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</si>
  <si>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</si>
  <si>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</si>
  <si>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</si>
  <si>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</si>
  <si>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</si>
  <si>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</si>
  <si>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</si>
  <si>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</si>
  <si>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</si>
  <si>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</si>
  <si>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</si>
  <si>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</si>
  <si>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</si>
  <si>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</si>
  <si>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</si>
  <si>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</si>
  <si>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</si>
  <si>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</si>
  <si>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</si>
  <si>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</si>
  <si>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</si>
  <si>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</si>
  <si>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</si>
  <si>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</si>
  <si>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</si>
  <si>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</si>
  <si>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</si>
  <si>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</si>
  <si>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</si>
  <si>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</si>
  <si>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</si>
  <si>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</si>
  <si>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</si>
  <si>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</si>
  <si>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</si>
  <si>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</si>
  <si>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</si>
  <si>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</si>
  <si>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</si>
  <si>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</si>
  <si>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</si>
  <si>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</si>
  <si>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</si>
  <si>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</si>
  <si>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</si>
  <si>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</si>
  <si>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</si>
  <si>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</si>
  <si>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</si>
  <si>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</si>
  <si>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</si>
  <si>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</si>
  <si>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</si>
  <si>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</si>
  <si>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</si>
  <si>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</si>
  <si>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</si>
  <si>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</si>
  <si>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</si>
  <si>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</si>
  <si>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</si>
  <si>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</si>
  <si>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</si>
  <si>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</si>
  <si>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</si>
  <si>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</si>
  <si>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</si>
  <si>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</si>
  <si>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</si>
  <si>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</si>
  <si>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</si>
  <si>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</si>
  <si>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</si>
  <si>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</si>
  <si>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</si>
  <si>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</si>
  <si>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</si>
  <si>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</si>
  <si>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</si>
  <si>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</si>
  <si>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</si>
  <si>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</si>
  <si>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</si>
  <si>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</si>
  <si>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</si>
  <si>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</si>
  <si>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</si>
  <si>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</si>
  <si>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</si>
  <si>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</si>
  <si>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</si>
  <si>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</si>
  <si>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</si>
  <si>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</si>
  <si>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</si>
  <si>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</si>
  <si>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</si>
  <si>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</si>
  <si>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</si>
  <si>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</si>
  <si>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</si>
  <si>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</si>
  <si>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</si>
  <si>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</si>
  <si>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</si>
  <si>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</si>
  <si>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</si>
  <si>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</si>
  <si>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</si>
  <si>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</si>
  <si>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</si>
  <si>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</si>
  <si>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</si>
  <si>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</si>
  <si>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</si>
  <si>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</si>
  <si>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</si>
  <si>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</si>
  <si>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</si>
  <si>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</si>
  <si>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</si>
  <si>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</si>
  <si>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</si>
  <si>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</si>
  <si>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</si>
  <si>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</si>
  <si>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</si>
  <si>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</si>
  <si>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</si>
  <si>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</si>
  <si>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</si>
  <si>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</si>
  <si>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</si>
  <si>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</si>
  <si>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</si>
  <si>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</si>
  <si>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</si>
  <si>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</si>
  <si>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</si>
  <si>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</si>
  <si>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</si>
  <si>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</si>
  <si>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</si>
  <si>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</si>
  <si>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</si>
  <si>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</si>
  <si>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</si>
  <si>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</si>
  <si>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</si>
  <si>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</si>
  <si>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</si>
  <si>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</si>
  <si>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</si>
  <si>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</si>
  <si>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</si>
  <si>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</si>
  <si>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</si>
  <si>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</si>
  <si>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</si>
  <si>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</si>
  <si>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</si>
  <si>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</si>
  <si>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</si>
  <si>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</si>
  <si>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</si>
  <si>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</si>
  <si>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</si>
  <si>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</si>
  <si>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</si>
  <si>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</si>
  <si>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</si>
  <si>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</si>
  <si>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</si>
  <si>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</si>
  <si>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</si>
  <si>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</si>
  <si>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</si>
  <si>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</si>
  <si>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</si>
  <si>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</si>
  <si>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</si>
  <si>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</si>
  <si>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</si>
  <si>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</si>
  <si>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</si>
  <si>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</si>
  <si>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</si>
  <si>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</si>
  <si>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</si>
  <si>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</si>
  <si>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</si>
  <si>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</si>
  <si>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</si>
  <si>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</si>
  <si>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</si>
  <si>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</si>
  <si>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</si>
  <si>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</si>
  <si>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</si>
  <si>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</si>
  <si>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</si>
  <si>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</si>
  <si>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</si>
  <si>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</si>
  <si>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</si>
  <si>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</si>
  <si>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</si>
  <si>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</si>
  <si>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</si>
  <si>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</si>
  <si>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</si>
  <si>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</si>
  <si>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</si>
  <si>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</si>
  <si>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</si>
  <si>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</si>
  <si>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</si>
  <si>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</si>
  <si>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</si>
  <si>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</si>
  <si>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</si>
  <si>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</si>
  <si>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</si>
  <si>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</si>
  <si>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</si>
  <si>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</si>
  <si>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</si>
  <si>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</si>
  <si>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</si>
  <si>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</si>
  <si>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</si>
  <si>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</si>
  <si>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</si>
  <si>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</si>
  <si>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</si>
  <si>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</si>
  <si>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</si>
  <si>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</si>
  <si>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</si>
  <si>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</si>
  <si>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</si>
  <si>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</si>
  <si>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</si>
  <si>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</si>
  <si>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</si>
  <si>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</si>
  <si>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</si>
  <si>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</si>
  <si>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</si>
  <si>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</si>
  <si>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</si>
  <si>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</si>
  <si>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</si>
  <si>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</si>
  <si>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</si>
  <si>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</si>
  <si>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</si>
  <si>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</si>
  <si>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</si>
  <si>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</si>
  <si>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</si>
  <si>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</si>
  <si>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</si>
  <si>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</si>
  <si>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</si>
  <si>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</si>
  <si>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</si>
  <si>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</si>
  <si>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</si>
  <si>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</si>
  <si>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</si>
  <si>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</si>
  <si>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</si>
  <si>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</si>
  <si>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</si>
  <si>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</si>
  <si>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</si>
  <si>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</si>
  <si>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</si>
  <si>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</si>
  <si>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</si>
  <si>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</si>
  <si>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</si>
  <si>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</si>
  <si>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</si>
  <si>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</si>
  <si>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</si>
  <si>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</si>
  <si>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</si>
  <si>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</si>
  <si>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</si>
  <si>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</si>
  <si>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</si>
  <si>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</si>
  <si>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</si>
  <si>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</si>
  <si>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</si>
  <si>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</si>
  <si>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</si>
  <si>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</si>
  <si>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</si>
  <si>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</si>
  <si>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</si>
  <si>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</si>
  <si>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</si>
  <si>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</si>
  <si>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</si>
  <si>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</si>
  <si>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</si>
  <si>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</si>
  <si>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</si>
  <si>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</si>
  <si>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</si>
  <si>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</si>
  <si>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</si>
  <si>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</si>
  <si>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</si>
  <si>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</si>
  <si>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</si>
  <si>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</si>
  <si>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</si>
  <si>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</si>
  <si>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</si>
  <si>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</si>
  <si>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</si>
  <si>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</si>
  <si>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</si>
  <si>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</si>
  <si>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</si>
  <si>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</si>
  <si>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</si>
  <si>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</si>
  <si>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</si>
  <si>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</si>
  <si>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</si>
  <si>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</si>
  <si>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</si>
  <si>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</si>
  <si>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</si>
  <si>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</si>
  <si>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</si>
  <si>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</si>
  <si>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</si>
  <si>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</si>
  <si>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</si>
  <si>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</si>
  <si>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</si>
  <si>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</si>
  <si>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</si>
  <si>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</si>
  <si>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</si>
  <si>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</si>
  <si>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</si>
  <si>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</si>
  <si>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</si>
  <si>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</si>
  <si>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</si>
  <si>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</si>
  <si>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</si>
  <si>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</si>
  <si>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</si>
  <si>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</si>
  <si>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</si>
  <si>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</si>
  <si>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</si>
  <si>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</si>
  <si>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</si>
  <si>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</si>
  <si>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</si>
  <si>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</si>
  <si>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</si>
  <si>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</si>
  <si>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</si>
  <si>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</si>
  <si>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</si>
  <si>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</si>
  <si>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</si>
  <si>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</si>
  <si>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</si>
  <si>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</si>
  <si>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</si>
  <si>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</si>
  <si>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</si>
  <si>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</si>
  <si>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</si>
  <si>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</si>
  <si>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</si>
  <si>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</si>
  <si>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</si>
  <si>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</si>
  <si>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</si>
  <si>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</si>
  <si>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</si>
  <si>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</si>
  <si>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</si>
  <si>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</si>
  <si>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</si>
  <si>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</si>
  <si>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</si>
  <si>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</si>
  <si>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</si>
  <si>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</si>
  <si>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</si>
  <si>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</si>
  <si>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</si>
  <si>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</si>
  <si>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</si>
  <si>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</si>
  <si>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</si>
  <si>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</si>
  <si>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</si>
  <si>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</si>
  <si>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</si>
  <si>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</si>
  <si>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</si>
  <si>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</si>
  <si>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</si>
  <si>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</si>
  <si>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</si>
  <si>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</si>
  <si>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</si>
  <si>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</si>
  <si>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</si>
  <si>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</si>
  <si>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</si>
  <si>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</si>
  <si>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</si>
  <si>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</si>
  <si>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</si>
  <si>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</si>
  <si>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</si>
  <si>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</si>
  <si>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</si>
  <si>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</si>
  <si>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</si>
  <si>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</si>
  <si>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</si>
  <si>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</si>
  <si>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</si>
  <si>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</si>
  <si>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</si>
  <si>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</si>
  <si>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</si>
  <si>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</si>
  <si>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</si>
  <si>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</si>
  <si>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</si>
  <si>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</si>
  <si>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</si>
  <si>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</si>
  <si>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</si>
  <si>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</si>
  <si>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</si>
  <si>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</si>
  <si>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</si>
  <si>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</si>
  <si>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</si>
  <si>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</si>
  <si>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</si>
  <si>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</si>
  <si>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</si>
  <si>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</si>
  <si>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</si>
  <si>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</si>
  <si>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</si>
  <si>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</si>
  <si>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</si>
  <si>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</si>
  <si>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</si>
  <si>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</si>
  <si>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</si>
  <si>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</si>
  <si>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</si>
  <si>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</si>
  <si>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</si>
  <si>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</si>
  <si>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</si>
  <si>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</si>
  <si>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</si>
  <si>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</si>
  <si>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</si>
  <si>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</si>
  <si>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</si>
  <si>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</si>
  <si>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</si>
  <si>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</si>
  <si>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</si>
  <si>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</si>
  <si>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</si>
  <si>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</si>
  <si>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</si>
  <si>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</si>
  <si>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</si>
  <si>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</si>
  <si>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</si>
  <si>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</si>
  <si>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</si>
  <si>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</si>
  <si>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</si>
  <si>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</si>
  <si>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</si>
  <si>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</si>
  <si>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</si>
  <si>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</si>
  <si>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</si>
  <si>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</si>
  <si>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</si>
  <si>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</si>
  <si>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</si>
  <si>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</si>
  <si>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</si>
  <si>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</si>
  <si>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</si>
  <si>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</si>
  <si>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</si>
  <si>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</si>
  <si>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</si>
  <si>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</si>
  <si>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</si>
  <si>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</si>
  <si>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</si>
  <si>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</si>
  <si>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</si>
  <si>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</si>
  <si>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</si>
  <si>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</si>
  <si>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</si>
  <si>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</si>
  <si>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</si>
  <si>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</si>
  <si>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</si>
  <si>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</si>
  <si>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</si>
  <si>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</si>
  <si>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</si>
  <si>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</si>
  <si>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</si>
  <si>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</si>
  <si>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</si>
  <si>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</si>
  <si>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</si>
  <si>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</si>
  <si>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</si>
  <si>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</si>
  <si>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</si>
  <si>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</si>
  <si>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</si>
  <si>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</si>
  <si>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</si>
  <si>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</si>
  <si>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</si>
  <si>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</si>
  <si>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</si>
  <si>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</si>
  <si>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</si>
  <si>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</si>
  <si>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</si>
  <si>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</si>
  <si>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</si>
  <si>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</si>
  <si>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</si>
  <si>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</si>
  <si>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</si>
  <si>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</si>
  <si>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</si>
  <si>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</si>
  <si>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</si>
  <si>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</si>
  <si>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</si>
  <si>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</si>
  <si>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</si>
  <si>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</si>
  <si>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</si>
  <si>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</si>
  <si>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</si>
  <si>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</si>
  <si>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</si>
  <si>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</si>
  <si>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</si>
  <si>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</si>
  <si>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</si>
  <si>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</si>
  <si>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</si>
  <si>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</si>
  <si>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</si>
  <si>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</si>
  <si>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</si>
  <si>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</si>
  <si>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</si>
  <si>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</si>
  <si>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</si>
  <si>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</si>
  <si>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</si>
  <si>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</si>
  <si>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</si>
  <si>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</si>
  <si>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</si>
  <si>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</si>
  <si>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</si>
  <si>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</si>
  <si>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</si>
  <si>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</si>
  <si>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</si>
  <si>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</si>
  <si>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</si>
  <si>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</si>
  <si>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</si>
  <si>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</si>
  <si>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</si>
  <si>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</si>
  <si>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</si>
  <si>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</si>
  <si>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</si>
  <si>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</si>
  <si>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</si>
  <si>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</si>
  <si>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</si>
  <si>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</si>
  <si>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</si>
  <si>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</si>
  <si>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</si>
  <si>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</si>
  <si>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</si>
  <si>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</si>
  <si>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</si>
  <si>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</si>
  <si>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</si>
  <si>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</si>
  <si>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</si>
  <si>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</si>
  <si>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</si>
  <si>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</si>
  <si>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</si>
  <si>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</si>
  <si>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</si>
  <si>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</si>
  <si>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</si>
  <si>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</si>
  <si>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</si>
  <si>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</si>
  <si>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</si>
  <si>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</si>
  <si>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</si>
  <si>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</si>
  <si>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</si>
  <si>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</si>
  <si>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</si>
  <si>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</si>
  <si>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</si>
  <si>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</si>
  <si>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</si>
  <si>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</si>
  <si>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</si>
  <si>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</si>
  <si>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</si>
  <si>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</si>
  <si>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</si>
  <si>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</si>
  <si>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</si>
  <si>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</si>
  <si>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</si>
  <si>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</si>
  <si>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</si>
  <si>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</si>
  <si>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</si>
  <si>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</si>
  <si>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</si>
  <si>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</si>
  <si>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</si>
  <si>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</si>
  <si>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</si>
  <si>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</si>
  <si>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</si>
  <si>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</si>
  <si>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</si>
  <si>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</si>
  <si>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</si>
  <si>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</si>
  <si>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</si>
  <si>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</si>
  <si>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</si>
  <si>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</si>
  <si>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</si>
  <si>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</si>
  <si>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</si>
  <si>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</si>
  <si>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</si>
  <si>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</si>
  <si>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</si>
  <si>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</si>
  <si>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</si>
  <si>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</si>
  <si>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</si>
  <si>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</si>
  <si>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</si>
  <si>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</si>
  <si>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</si>
  <si>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</si>
  <si>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</si>
  <si>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</si>
  <si>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</si>
  <si>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</si>
  <si>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</si>
  <si>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</si>
  <si>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</si>
  <si>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</si>
  <si>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</si>
  <si>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</si>
  <si>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</si>
  <si>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</si>
  <si>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</si>
  <si>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</si>
  <si>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</si>
  <si>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</si>
  <si>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</si>
  <si>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</si>
  <si>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</si>
  <si>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</si>
  <si>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</si>
  <si>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</si>
  <si>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</si>
  <si>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</si>
  <si>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</si>
  <si>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</si>
  <si>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</si>
  <si>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</si>
  <si>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</si>
  <si>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</si>
  <si>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</si>
  <si>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</si>
  <si>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</si>
  <si>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</si>
  <si>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</si>
  <si>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</si>
  <si>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</si>
  <si>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</si>
  <si>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</si>
  <si>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</si>
  <si>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</si>
  <si>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</si>
  <si>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</si>
  <si>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</si>
  <si>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</si>
  <si>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</si>
  <si>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</si>
  <si>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</si>
  <si>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</si>
  <si>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</si>
  <si>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</si>
  <si>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</si>
  <si>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</si>
  <si>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</si>
  <si>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</si>
  <si>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</si>
  <si>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</si>
  <si>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</si>
  <si>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</si>
  <si>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</si>
  <si>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</si>
  <si>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</si>
  <si>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</si>
  <si>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</si>
  <si>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</si>
  <si>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</si>
  <si>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</si>
  <si>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</si>
  <si>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</si>
  <si>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</si>
  <si>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</si>
  <si>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</si>
  <si>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</si>
  <si>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</si>
  <si>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</si>
  <si>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</si>
  <si>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</si>
  <si>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</si>
  <si>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</si>
  <si>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</si>
  <si>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</si>
  <si>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</si>
  <si>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</si>
  <si>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</si>
  <si>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</si>
  <si>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</si>
  <si>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</si>
  <si>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</si>
  <si>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</si>
  <si>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</si>
  <si>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</si>
  <si>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</si>
  <si>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</si>
  <si>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</si>
  <si>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</si>
  <si>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</si>
  <si>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</si>
  <si>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</si>
  <si>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</si>
  <si>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</si>
  <si>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</si>
  <si>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</si>
  <si>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</si>
  <si>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</si>
  <si>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</si>
  <si>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</si>
  <si>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</si>
  <si>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</si>
  <si>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</si>
  <si>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</si>
  <si>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</si>
  <si>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</si>
  <si>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</si>
  <si>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</si>
  <si>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</si>
  <si>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</si>
  <si>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</si>
  <si>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</si>
  <si>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</si>
  <si>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</si>
  <si>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</si>
  <si>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</si>
  <si>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</si>
  <si>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</si>
  <si>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</si>
  <si>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</si>
  <si>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</si>
  <si>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</si>
  <si>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</si>
  <si>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</si>
  <si>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</si>
  <si>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</si>
  <si>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</si>
  <si>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</si>
  <si>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</si>
  <si>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</si>
  <si>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</si>
  <si>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</si>
  <si>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</si>
  <si>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</si>
  <si>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</si>
  <si>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</si>
  <si>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</si>
  <si>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</si>
  <si>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</si>
  <si>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</si>
  <si>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</si>
  <si>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</si>
  <si>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</si>
  <si>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</si>
  <si>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</si>
  <si>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</si>
  <si>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</si>
  <si>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</si>
  <si>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</si>
  <si>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</si>
  <si>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</si>
  <si>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</si>
  <si>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</si>
  <si>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</si>
  <si>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</si>
  <si>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</si>
  <si>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</si>
  <si>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</si>
  <si>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</si>
  <si>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</si>
  <si>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</si>
  <si>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</si>
  <si>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</si>
  <si>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</si>
  <si>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</si>
  <si>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</si>
  <si>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</si>
  <si>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</si>
  <si>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</si>
  <si>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</si>
  <si>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</si>
  <si>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</si>
  <si>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</si>
  <si>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</si>
  <si>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</si>
  <si>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</si>
  <si>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</si>
  <si>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</si>
  <si>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</si>
  <si>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</si>
  <si>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</si>
  <si>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</si>
  <si>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</si>
  <si>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</si>
  <si>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</si>
  <si>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</si>
  <si>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</si>
  <si>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</si>
  <si>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</si>
  <si>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</si>
  <si>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</si>
  <si>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</si>
  <si>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</si>
  <si>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</si>
  <si>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</si>
  <si>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</si>
  <si>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</si>
  <si>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</si>
  <si>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</si>
  <si>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</si>
  <si>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</si>
  <si>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</si>
  <si>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</si>
  <si>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</si>
  <si>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</si>
  <si>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</si>
  <si>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</si>
  <si>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</si>
  <si>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</si>
  <si>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</si>
  <si>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</si>
  <si>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</si>
  <si>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</si>
  <si>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</si>
  <si>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</si>
  <si>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</si>
  <si>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</si>
  <si>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</si>
  <si>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</si>
  <si>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</si>
  <si>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</si>
  <si>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</si>
  <si>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</si>
  <si>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</si>
  <si>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</si>
  <si>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</si>
  <si>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</si>
  <si>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</si>
  <si>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</si>
  <si>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</si>
  <si>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</si>
  <si>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</si>
  <si>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</si>
  <si>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</si>
  <si>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</si>
  <si>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</si>
  <si>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</si>
  <si>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</si>
  <si>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</si>
  <si>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</si>
  <si>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</si>
  <si>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</si>
  <si>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</si>
  <si>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</si>
  <si>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</si>
  <si>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</si>
  <si>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</si>
  <si>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</si>
  <si>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</si>
  <si>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</si>
  <si>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</si>
  <si>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</si>
  <si>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</si>
  <si>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</si>
  <si>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</si>
  <si>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</si>
  <si>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</si>
  <si>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</si>
  <si>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</si>
  <si>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</si>
  <si>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</si>
  <si>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</si>
  <si>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</si>
  <si>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</si>
  <si>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</si>
  <si>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</si>
  <si>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</si>
  <si>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</si>
  <si>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</si>
  <si>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</si>
  <si>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</si>
  <si>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</si>
  <si>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</si>
  <si>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</si>
  <si>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</si>
  <si>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</si>
  <si>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</si>
  <si>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</si>
  <si>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</si>
  <si>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</si>
  <si>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</si>
  <si>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</si>
  <si>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</si>
  <si>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</si>
  <si>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</si>
  <si>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</si>
  <si>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</si>
  <si>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</si>
  <si>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</si>
  <si>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</si>
  <si>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</si>
  <si>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</si>
  <si>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</si>
  <si>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</si>
  <si>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</si>
  <si>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</si>
  <si>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</si>
  <si>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</si>
  <si>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</si>
  <si>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</si>
  <si>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</si>
  <si>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</si>
  <si>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</si>
  <si>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</si>
  <si>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</si>
  <si>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</si>
  <si>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</si>
  <si>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</si>
  <si>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</si>
  <si>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</si>
  <si>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</si>
  <si>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</si>
  <si>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</si>
  <si>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</si>
  <si>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</si>
  <si>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</si>
  <si>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</si>
  <si>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</si>
  <si>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</si>
  <si>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</si>
  <si>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</si>
  <si>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</si>
  <si>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</si>
  <si>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</si>
  <si>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</si>
  <si>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</si>
  <si>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</si>
  <si>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</si>
  <si>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</si>
  <si>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</si>
  <si>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</si>
  <si>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</si>
  <si>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</si>
  <si>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</si>
  <si>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</si>
  <si>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</si>
  <si>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</si>
  <si>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</si>
  <si>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</si>
  <si>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</si>
  <si>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</si>
  <si>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</si>
  <si>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</si>
  <si>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</si>
  <si>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</si>
  <si>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</si>
  <si>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</si>
  <si>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</si>
  <si>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</si>
  <si>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</si>
  <si>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</si>
  <si>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</si>
  <si>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</si>
  <si>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</si>
  <si>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</si>
  <si>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</si>
  <si>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</si>
  <si>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</si>
  <si>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</si>
  <si>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</si>
  <si>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</si>
  <si>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</si>
  <si>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</si>
  <si>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</si>
  <si>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</si>
  <si>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</si>
  <si>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</si>
  <si>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</si>
  <si>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</si>
  <si>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</si>
  <si>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</si>
  <si>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</si>
  <si>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</si>
  <si>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</si>
  <si>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</si>
  <si>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</si>
  <si>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</si>
  <si>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</si>
  <si>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</si>
  <si>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</si>
  <si>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</si>
  <si>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</si>
  <si>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</si>
  <si>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</si>
  <si>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</si>
  <si>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</si>
  <si>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</si>
  <si>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</si>
  <si>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</si>
  <si>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</si>
  <si>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</si>
  <si>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</si>
  <si>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</si>
  <si>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</si>
  <si>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</si>
  <si>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</si>
  <si>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</si>
  <si>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</si>
  <si>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</si>
  <si>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</si>
  <si>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</si>
  <si>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</si>
  <si>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</si>
  <si>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</si>
  <si>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</si>
  <si>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</si>
  <si>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</si>
  <si>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</si>
  <si>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</si>
  <si>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</si>
  <si>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</si>
  <si>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</si>
  <si>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</si>
  <si>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</si>
  <si>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</si>
  <si>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</si>
  <si>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</si>
  <si>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</si>
  <si>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</si>
  <si>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</si>
  <si>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</si>
  <si>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</si>
  <si>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</si>
  <si>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</si>
  <si>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</si>
  <si>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</si>
  <si>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</si>
  <si>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</si>
  <si>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</si>
  <si>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</si>
  <si>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</si>
  <si>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</si>
  <si>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</si>
  <si>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</si>
  <si>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</si>
  <si>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</si>
  <si>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</si>
  <si>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</si>
  <si>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</si>
  <si>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</si>
  <si>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</si>
  <si>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</si>
  <si>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</si>
  <si>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</si>
  <si>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</si>
  <si>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</si>
  <si>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</si>
  <si>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</si>
  <si>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</si>
  <si>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</si>
  <si>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</si>
  <si>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</si>
  <si>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</si>
  <si>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</si>
  <si>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</si>
  <si>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</si>
  <si>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</si>
  <si>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</si>
  <si>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</si>
  <si>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</si>
  <si>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</si>
  <si>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</si>
  <si>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</si>
  <si>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</si>
  <si>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</si>
  <si>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</si>
  <si>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</si>
  <si>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</si>
  <si>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</si>
  <si>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</si>
  <si>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</si>
  <si>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</si>
  <si>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</si>
  <si>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</si>
  <si>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</si>
  <si>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</si>
  <si>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</si>
  <si>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</si>
  <si>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</si>
  <si>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</si>
  <si>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</si>
  <si>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</si>
  <si>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</si>
  <si>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</si>
  <si>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</si>
  <si>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</si>
  <si>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</si>
  <si>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</si>
  <si>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</si>
  <si>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</si>
  <si>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</si>
  <si>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</si>
  <si>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</si>
  <si>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</si>
  <si>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</si>
  <si>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</si>
  <si>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</si>
  <si>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</si>
  <si>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</si>
  <si>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</si>
  <si>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</si>
  <si>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</si>
  <si>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</si>
  <si>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</si>
  <si>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</si>
  <si>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</si>
  <si>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</si>
  <si>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</si>
  <si>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</si>
  <si>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</si>
  <si>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</si>
  <si>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</si>
  <si>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</si>
  <si>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</si>
  <si>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</si>
  <si>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</si>
  <si>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</si>
  <si>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</si>
  <si>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</si>
  <si>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</si>
  <si>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</si>
  <si>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</si>
  <si>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</si>
  <si>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</si>
  <si>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</si>
  <si>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</si>
  <si>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</si>
  <si>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</si>
  <si>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</si>
  <si>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</si>
  <si>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</si>
  <si>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</si>
  <si>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</si>
  <si>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</si>
  <si>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</si>
  <si>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</si>
  <si>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</si>
  <si>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</si>
  <si>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</si>
  <si>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</si>
  <si>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</si>
  <si>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</si>
  <si>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</si>
  <si>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</si>
  <si>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</si>
  <si>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</si>
  <si>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</si>
  <si>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</si>
  <si>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</si>
  <si>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</si>
  <si>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</si>
  <si>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</si>
  <si>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</si>
  <si>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</si>
  <si>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</si>
  <si>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</si>
  <si>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</si>
  <si>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</si>
  <si>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</si>
  <si>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</si>
  <si>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</si>
  <si>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</si>
  <si>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</si>
  <si>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</si>
  <si>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</si>
  <si>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</si>
  <si>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</si>
  <si>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</si>
  <si>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</si>
  <si>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</si>
  <si>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</si>
  <si>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</si>
  <si>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</si>
  <si>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</si>
  <si>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</si>
  <si>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</si>
  <si>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</si>
  <si>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</si>
  <si>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</si>
  <si>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</si>
  <si>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</si>
  <si>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</si>
  <si>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</si>
  <si>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</si>
  <si>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</si>
  <si>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</si>
  <si>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</si>
  <si>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</si>
  <si>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</si>
  <si>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</si>
  <si>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</si>
  <si>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</si>
  <si>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</si>
  <si>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</si>
  <si>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</si>
  <si>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</si>
  <si>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</si>
  <si>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</si>
  <si>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</si>
  <si>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</si>
  <si>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</si>
  <si>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</si>
  <si>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</si>
  <si>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</si>
  <si>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</si>
  <si>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</si>
  <si>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</si>
  <si>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</si>
  <si>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</si>
  <si>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</si>
  <si>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</si>
  <si>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</si>
  <si>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</si>
  <si>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</si>
  <si>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</si>
  <si>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</si>
  <si>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</si>
  <si>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</si>
  <si>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</si>
  <si>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</si>
  <si>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</si>
  <si>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</si>
  <si>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</si>
  <si>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</si>
  <si>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</si>
  <si>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</si>
  <si>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</si>
  <si>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</si>
  <si>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</si>
  <si>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</si>
  <si>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</si>
  <si>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</si>
  <si>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</si>
  <si>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</si>
  <si>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</si>
  <si>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</si>
  <si>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</si>
  <si>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</si>
  <si>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</si>
  <si>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</si>
  <si>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</si>
  <si>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</si>
  <si>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</si>
  <si>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</si>
  <si>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</si>
  <si>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</si>
  <si>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</si>
  <si>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</si>
  <si>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</si>
  <si>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</si>
  <si>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</si>
  <si>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</si>
  <si>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</si>
  <si>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</si>
  <si>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</si>
  <si>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</si>
  <si>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</si>
  <si>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</si>
  <si>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</si>
  <si>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</si>
  <si>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</si>
  <si>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</si>
  <si>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</si>
  <si>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</si>
  <si>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</si>
  <si>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</si>
  <si>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</si>
  <si>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</si>
  <si>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</si>
  <si>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</si>
  <si>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</si>
  <si>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</si>
  <si>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</si>
  <si>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</si>
  <si>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</si>
  <si>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</si>
  <si>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</si>
  <si>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</si>
  <si>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</si>
  <si>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</si>
  <si>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</si>
  <si>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</si>
  <si>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</si>
  <si>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</si>
  <si>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</si>
  <si>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</si>
  <si>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</si>
  <si>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</si>
  <si>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</si>
  <si>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</si>
  <si>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</si>
  <si>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</si>
  <si>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</si>
  <si>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</si>
  <si>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</si>
  <si>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</si>
  <si>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</si>
  <si>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</si>
  <si>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</si>
  <si>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</si>
  <si>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</si>
  <si>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</si>
  <si>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</si>
  <si>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</si>
  <si>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</si>
  <si>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</si>
  <si>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</si>
  <si>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</si>
  <si>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</si>
  <si>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</si>
  <si>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</si>
  <si>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</si>
  <si>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</si>
  <si>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</si>
  <si>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</si>
  <si>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</si>
  <si>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</si>
  <si>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</si>
  <si>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</si>
  <si>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</si>
  <si>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</si>
  <si>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</si>
  <si>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</si>
  <si>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</si>
  <si>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</si>
  <si>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</si>
  <si>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</si>
  <si>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</si>
  <si>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</si>
  <si>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</si>
  <si>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</si>
  <si>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</si>
  <si>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</si>
  <si>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</si>
  <si>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</si>
  <si>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</si>
  <si>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</si>
  <si>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</si>
  <si>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</si>
  <si>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</si>
  <si>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</si>
  <si>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</si>
  <si>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</si>
  <si>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</si>
  <si>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</si>
  <si>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</si>
  <si>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</si>
  <si>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</si>
  <si>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</si>
  <si>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</si>
  <si>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</si>
  <si>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</si>
  <si>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</si>
  <si>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</si>
  <si>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</si>
  <si>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</si>
  <si>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</si>
  <si>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</si>
  <si>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</si>
  <si>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</si>
  <si>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</si>
  <si>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</si>
  <si>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</si>
  <si>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</si>
  <si>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</si>
  <si>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</si>
  <si>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</si>
  <si>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</si>
  <si>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</si>
  <si>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</si>
  <si>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</si>
  <si>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</si>
  <si>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</si>
  <si>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</si>
  <si>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</si>
  <si>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</si>
  <si>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</si>
  <si>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</si>
  <si>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</si>
  <si>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</si>
  <si>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</si>
  <si>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</si>
  <si>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</si>
  <si>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</si>
  <si>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</si>
  <si>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</si>
  <si>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</si>
  <si>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</si>
  <si>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</si>
  <si>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</si>
  <si>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</si>
  <si>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</si>
  <si>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</si>
  <si>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</si>
  <si>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</si>
  <si>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</si>
  <si>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</si>
  <si>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</si>
  <si>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</si>
  <si>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</si>
  <si>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</si>
  <si>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</si>
  <si>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</si>
  <si>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</si>
  <si>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</si>
  <si>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</si>
  <si>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</si>
  <si>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</si>
  <si>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</si>
  <si>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</si>
  <si>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</si>
  <si>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</si>
  <si>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</si>
  <si>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</si>
  <si>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</si>
  <si>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</si>
  <si>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</si>
  <si>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</si>
  <si>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</si>
  <si>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</si>
  <si>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</si>
  <si>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</si>
  <si>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</si>
  <si>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</si>
  <si>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</si>
  <si>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</si>
  <si>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</si>
  <si>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</si>
  <si>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</si>
  <si>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</si>
  <si>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</si>
  <si>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</si>
  <si>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</si>
  <si>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</si>
  <si>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</si>
  <si>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</si>
  <si>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</si>
  <si>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</si>
  <si>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</si>
  <si>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</si>
  <si>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</si>
  <si>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</si>
  <si>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</si>
  <si>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</si>
  <si>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</si>
  <si>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</si>
  <si>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</si>
  <si>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</si>
  <si>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</si>
  <si>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</si>
  <si>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</si>
  <si>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</si>
  <si>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</si>
  <si>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</si>
  <si>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</si>
  <si>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</si>
  <si>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</si>
  <si>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</si>
  <si>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</si>
  <si>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</si>
  <si>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</si>
  <si>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</si>
  <si>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</si>
  <si>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</si>
  <si>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</si>
  <si>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</si>
  <si>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</si>
  <si>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</si>
  <si>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</si>
  <si>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</si>
  <si>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</si>
  <si>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</si>
  <si>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</si>
  <si>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</si>
  <si>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</si>
  <si>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</si>
  <si>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</si>
  <si>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</si>
  <si>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</si>
  <si>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</si>
  <si>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</si>
  <si>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</si>
  <si>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</si>
  <si>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</si>
  <si>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</si>
  <si>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</si>
  <si>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</si>
  <si>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</si>
  <si>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</si>
  <si>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</si>
  <si>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</si>
  <si>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</si>
  <si>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</si>
  <si>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</si>
  <si>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</si>
  <si>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</si>
  <si>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</si>
  <si>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</si>
  <si>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</si>
  <si>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</si>
  <si>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</si>
  <si>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</si>
  <si>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</si>
  <si>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</si>
  <si>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</si>
  <si>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</si>
  <si>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</si>
  <si>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</si>
  <si>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</si>
  <si>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</si>
  <si>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</si>
  <si>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</si>
  <si>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</si>
  <si>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</si>
  <si>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</si>
  <si>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</si>
  <si>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</si>
  <si>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</si>
  <si>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</si>
  <si>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</si>
  <si>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</si>
  <si>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</si>
  <si>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</si>
  <si>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</si>
  <si>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</si>
  <si>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</si>
  <si>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</si>
  <si>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</si>
  <si>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</si>
  <si>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</si>
  <si>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</si>
  <si>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</si>
  <si>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</si>
  <si>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</si>
  <si>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</si>
  <si>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</si>
  <si>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</si>
  <si>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</si>
  <si>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</si>
  <si>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</si>
  <si>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</si>
  <si>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</si>
  <si>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</si>
  <si>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</si>
  <si>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</si>
  <si>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</si>
  <si>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</si>
  <si>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</si>
  <si>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</si>
  <si>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</si>
  <si>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</si>
  <si>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</si>
  <si>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</si>
  <si>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</si>
  <si>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</si>
  <si>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</si>
  <si>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</si>
  <si>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</si>
  <si>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</si>
  <si>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</si>
  <si>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</si>
  <si>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</si>
  <si>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</si>
  <si>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</si>
  <si>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</si>
  <si>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</si>
  <si>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</si>
  <si>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</si>
  <si>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</si>
  <si>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</si>
  <si>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</si>
  <si>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</si>
  <si>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</si>
  <si>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</si>
  <si>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</si>
  <si>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</si>
  <si>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</si>
  <si>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</si>
  <si>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</si>
  <si>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</si>
  <si>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</si>
  <si>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</si>
  <si>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</si>
  <si>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</si>
  <si>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</si>
  <si>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</si>
  <si>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</si>
  <si>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</si>
  <si>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</si>
  <si>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</si>
  <si>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</si>
  <si>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</si>
  <si>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</si>
  <si>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</si>
  <si>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</si>
  <si>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</si>
  <si>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</si>
  <si>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</si>
  <si>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</si>
  <si>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</si>
  <si>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</si>
  <si>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</si>
  <si>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</si>
  <si>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</si>
  <si>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</si>
  <si>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</si>
  <si>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</si>
  <si>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</si>
  <si>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</si>
  <si>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</si>
  <si>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</si>
  <si>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</si>
  <si>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</si>
  <si>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</si>
  <si>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</si>
  <si>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</si>
  <si>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</si>
  <si>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</si>
  <si>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</si>
  <si>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</si>
  <si>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</si>
  <si>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</si>
  <si>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</si>
  <si>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</si>
  <si>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</si>
  <si>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</si>
  <si>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</si>
  <si>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</si>
  <si>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</si>
  <si>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</si>
  <si>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</si>
  <si>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</si>
  <si>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</si>
  <si>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</si>
  <si>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</si>
  <si>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</si>
  <si>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</si>
  <si>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</si>
  <si>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</si>
  <si>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</si>
  <si>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</si>
  <si>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</si>
  <si>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</si>
  <si>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</si>
  <si>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</si>
  <si>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</si>
  <si>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</si>
  <si>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</si>
  <si>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</si>
  <si>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</si>
  <si>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</si>
  <si>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</si>
  <si>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</si>
  <si>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</si>
  <si>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</si>
  <si>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</si>
  <si>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</si>
  <si>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</si>
  <si>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</si>
  <si>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</si>
  <si>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</si>
  <si>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</si>
  <si>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</si>
  <si>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</si>
  <si>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</si>
  <si>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</si>
  <si>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</si>
  <si>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</si>
  <si>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</si>
  <si>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</si>
  <si>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</si>
  <si>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</si>
  <si>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</si>
  <si>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</si>
  <si>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</si>
  <si>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</si>
  <si>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</si>
  <si>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</si>
  <si>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</si>
  <si>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</si>
  <si>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</si>
  <si>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</si>
  <si>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</si>
  <si>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</si>
  <si>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</si>
  <si>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</si>
  <si>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</si>
  <si>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</si>
  <si>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</si>
  <si>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</si>
  <si>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</si>
  <si>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</si>
  <si>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</si>
  <si>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</si>
  <si>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</si>
  <si>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</si>
  <si>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</si>
  <si>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</si>
  <si>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</si>
  <si>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</si>
  <si>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</si>
  <si>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</si>
  <si>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</si>
  <si>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</si>
  <si>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</si>
  <si>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</si>
  <si>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</si>
  <si>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</si>
  <si>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</si>
  <si>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</si>
  <si>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</si>
  <si>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</si>
  <si>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</si>
  <si>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</si>
  <si>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</si>
  <si>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</si>
  <si>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</si>
  <si>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</si>
  <si>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</si>
  <si>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</si>
  <si>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</si>
  <si>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</si>
  <si>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</si>
  <si>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</si>
  <si>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</si>
  <si>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</si>
  <si>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</si>
  <si>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</si>
  <si>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</si>
  <si>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</si>
  <si>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</si>
  <si>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</si>
  <si>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</si>
  <si>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</si>
  <si>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</si>
  <si>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</si>
  <si>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</si>
  <si>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</si>
  <si>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</si>
  <si>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</si>
  <si>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</si>
  <si>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</si>
  <si>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</si>
  <si>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</si>
  <si>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</si>
  <si>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</si>
  <si>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</si>
  <si>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</si>
  <si>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</si>
  <si>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</si>
  <si>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</si>
  <si>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</si>
  <si>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</si>
  <si>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</si>
  <si>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</si>
  <si>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</si>
  <si>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</si>
  <si>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</si>
  <si>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</si>
  <si>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</si>
  <si>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</si>
  <si>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</si>
  <si>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</si>
  <si>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</si>
  <si>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</si>
  <si>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</si>
  <si>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</si>
  <si>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</si>
  <si>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</si>
  <si>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</si>
  <si>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</si>
  <si>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</si>
  <si>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</si>
  <si>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</si>
  <si>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</si>
  <si>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</si>
  <si>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</si>
  <si>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</si>
  <si>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</si>
  <si>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</si>
  <si>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</si>
  <si>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</si>
  <si>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</si>
  <si>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</si>
  <si>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</si>
  <si>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</si>
  <si>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</si>
  <si>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</si>
  <si>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</si>
  <si>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</si>
  <si>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</si>
  <si>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</si>
  <si>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</si>
  <si>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</si>
  <si>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</si>
  <si>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</si>
  <si>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</si>
  <si>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</si>
  <si>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</si>
  <si>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</si>
  <si>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</si>
  <si>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</si>
  <si>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</si>
  <si>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</si>
  <si>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</si>
  <si>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</si>
  <si>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</si>
  <si>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</si>
  <si>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</si>
  <si>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</si>
  <si>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</si>
  <si>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</si>
  <si>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</si>
  <si>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</si>
  <si>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</si>
  <si>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</si>
  <si>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</si>
  <si>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</si>
  <si>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</si>
  <si>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</si>
  <si>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</si>
  <si>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</si>
  <si>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</si>
  <si>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</si>
  <si>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</si>
  <si>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</si>
  <si>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</si>
  <si>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</si>
  <si>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</si>
  <si>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</si>
  <si>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</si>
  <si>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</si>
  <si>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</si>
  <si>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</si>
  <si>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</si>
  <si>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</si>
  <si>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</si>
  <si>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</si>
  <si>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</si>
  <si>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</si>
  <si>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</si>
  <si>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</si>
  <si>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</si>
  <si>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</si>
  <si>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</si>
  <si>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</si>
  <si>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</si>
  <si>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</si>
  <si>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</si>
  <si>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</si>
  <si>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</si>
  <si>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</si>
  <si>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</si>
  <si>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</si>
  <si>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</si>
  <si>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</si>
  <si>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</si>
  <si>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</si>
  <si>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</si>
  <si>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</si>
  <si>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</si>
  <si>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</si>
  <si>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</si>
  <si>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</si>
  <si>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</si>
  <si>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</si>
  <si>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</si>
  <si>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</si>
  <si>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</si>
  <si>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</si>
  <si>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</si>
  <si>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</si>
  <si>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</si>
  <si>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</si>
  <si>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</si>
  <si>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</si>
  <si>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</si>
  <si>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</si>
  <si>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</si>
  <si>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</si>
  <si>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</si>
  <si>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</si>
  <si>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</si>
  <si>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</si>
  <si>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</si>
  <si>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</si>
  <si>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</si>
  <si>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</si>
  <si>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</si>
  <si>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</si>
  <si>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</si>
  <si>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</si>
  <si>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</si>
  <si>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</si>
  <si>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</si>
  <si>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</si>
  <si>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</si>
  <si>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</si>
  <si>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</si>
  <si>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</si>
  <si>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</si>
  <si>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</si>
  <si>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</si>
  <si>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</si>
  <si>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</si>
  <si>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</si>
  <si>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</si>
  <si>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</si>
  <si>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</si>
  <si>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</si>
  <si>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</si>
  <si>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</si>
  <si>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</si>
  <si>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</si>
  <si>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</si>
  <si>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</si>
  <si>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</si>
  <si>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</si>
  <si>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</si>
  <si>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</si>
  <si>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</si>
  <si>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</si>
  <si>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</si>
  <si>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</si>
  <si>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</si>
  <si>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</si>
  <si>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</si>
  <si>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</si>
  <si>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</si>
  <si>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</si>
  <si>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</si>
  <si>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</si>
  <si>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</si>
  <si>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</si>
  <si>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</si>
  <si>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</si>
  <si>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</si>
  <si>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</si>
  <si>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</si>
  <si>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</si>
  <si>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</si>
  <si>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</si>
  <si>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</si>
  <si>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</si>
  <si>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</si>
  <si>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</si>
  <si>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</si>
  <si>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</si>
  <si>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</si>
  <si>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</si>
  <si>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</si>
  <si>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</si>
  <si>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</si>
  <si>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</si>
  <si>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</si>
  <si>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</si>
  <si>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</si>
  <si>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</si>
  <si>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</si>
  <si>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</si>
  <si>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</si>
  <si>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</si>
  <si>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</si>
  <si>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</si>
  <si>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</si>
  <si>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</si>
  <si>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</si>
  <si>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</si>
  <si>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</si>
  <si>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</si>
  <si>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</si>
  <si>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</si>
  <si>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</si>
  <si>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</si>
  <si>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</si>
  <si>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</si>
  <si>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</si>
  <si>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</si>
  <si>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</si>
  <si>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</si>
  <si>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</si>
  <si>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</si>
  <si>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</si>
  <si>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</si>
  <si>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</si>
  <si>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</si>
  <si>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</si>
  <si>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</si>
  <si>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</si>
  <si>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</si>
  <si>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</si>
  <si>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</si>
  <si>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</si>
  <si>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</si>
  <si>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</si>
  <si>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</si>
  <si>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</si>
  <si>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</si>
  <si>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</si>
  <si>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</si>
  <si>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</si>
  <si>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</si>
  <si>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</si>
  <si>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</si>
  <si>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</si>
  <si>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</si>
  <si>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</si>
  <si>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</si>
  <si>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</si>
  <si>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</si>
  <si>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</si>
  <si>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</si>
  <si>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</si>
  <si>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</si>
  <si>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</si>
  <si>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</si>
  <si>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</si>
  <si>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</si>
  <si>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</si>
  <si>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</si>
  <si>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</si>
  <si>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</si>
  <si>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</si>
  <si>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</si>
  <si>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</si>
  <si>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</si>
  <si>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</si>
  <si>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</si>
  <si>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</si>
  <si>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</si>
  <si>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</si>
  <si>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</si>
  <si>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</si>
  <si>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</si>
  <si>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</si>
  <si>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</si>
  <si>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</si>
  <si>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</si>
  <si>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</si>
  <si>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</si>
  <si>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</si>
  <si>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</si>
  <si>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</si>
  <si>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</si>
  <si>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</si>
  <si>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</si>
  <si>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</si>
  <si>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</si>
  <si>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</si>
  <si>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</si>
  <si>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</si>
  <si>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</si>
  <si>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</si>
  <si>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</si>
  <si>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</si>
  <si>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</si>
  <si>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</si>
  <si>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</si>
  <si>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</si>
  <si>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</si>
  <si>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</si>
  <si>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</si>
  <si>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</si>
  <si>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</si>
  <si>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</si>
  <si>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</si>
  <si>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</si>
  <si>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</si>
  <si>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</si>
  <si>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</si>
  <si>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</si>
  <si>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</si>
  <si>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</si>
  <si>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</si>
  <si>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</si>
  <si>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</si>
  <si>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</si>
  <si>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</si>
  <si>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</si>
  <si>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</si>
  <si>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</si>
  <si>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</si>
  <si>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</si>
  <si>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</si>
  <si>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</si>
  <si>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</si>
  <si>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</si>
  <si>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</si>
  <si>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</si>
  <si>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</si>
  <si>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</si>
  <si>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</si>
  <si>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</si>
  <si>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</si>
  <si>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</si>
  <si>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</si>
  <si>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</si>
  <si>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</si>
  <si>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</si>
  <si>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</si>
  <si>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</si>
  <si>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</si>
  <si>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</si>
  <si>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</si>
  <si>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</si>
  <si>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</si>
  <si>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</si>
  <si>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</si>
  <si>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</si>
  <si>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</si>
  <si>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</si>
  <si>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</si>
  <si>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</si>
  <si>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</si>
  <si>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</si>
  <si>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</si>
  <si>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</si>
  <si>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</si>
  <si>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</si>
  <si>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</si>
  <si>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</si>
  <si>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</si>
  <si>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</si>
  <si>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</si>
  <si>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</si>
  <si>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</si>
  <si>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</si>
  <si>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</si>
  <si>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</si>
  <si>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</si>
  <si>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</si>
  <si>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</si>
  <si>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</si>
  <si>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</si>
  <si>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</si>
  <si>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</si>
  <si>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</si>
  <si>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</si>
  <si>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</si>
  <si>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</si>
  <si>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</si>
  <si>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</si>
  <si>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</si>
  <si>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</si>
  <si>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</si>
  <si>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</si>
  <si>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</si>
  <si>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</si>
  <si>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</si>
  <si>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</si>
  <si>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</si>
  <si>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</si>
  <si>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</si>
  <si>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</si>
  <si>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</si>
  <si>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</si>
  <si>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</si>
  <si>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</si>
  <si>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</si>
  <si>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</si>
  <si>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</si>
  <si>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</si>
  <si>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</si>
  <si>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</si>
  <si>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</si>
  <si>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</si>
  <si>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</si>
  <si>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</si>
  <si>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</si>
  <si>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</si>
  <si>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</si>
  <si>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</si>
  <si>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</si>
  <si>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</si>
  <si>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</si>
  <si>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</si>
  <si>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</si>
  <si>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</si>
  <si>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</si>
  <si>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</si>
  <si>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</si>
  <si>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</si>
  <si>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</si>
  <si>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</si>
  <si>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</si>
  <si>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</si>
  <si>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</si>
  <si>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</si>
  <si>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</si>
  <si>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</si>
  <si>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</si>
  <si>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</si>
  <si>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</si>
  <si>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</si>
  <si>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</si>
  <si>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</si>
  <si>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</si>
  <si>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</si>
  <si>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</si>
  <si>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</si>
  <si>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</si>
  <si>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</si>
  <si>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</si>
  <si>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</si>
  <si>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</si>
  <si>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</si>
  <si>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</si>
  <si>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</si>
  <si>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</si>
  <si>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</si>
  <si>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</si>
  <si>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</si>
  <si>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</si>
  <si>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</si>
  <si>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</si>
  <si>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</si>
  <si>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</si>
  <si>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</si>
  <si>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</si>
  <si>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</si>
  <si>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</si>
  <si>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</si>
  <si>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</si>
  <si>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</si>
  <si>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</si>
  <si>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</si>
  <si>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</si>
  <si>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</si>
  <si>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</si>
  <si>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</si>
  <si>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</si>
  <si>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</si>
  <si>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</si>
  <si>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</si>
  <si>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</si>
  <si>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</si>
  <si>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</si>
  <si>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</si>
  <si>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</si>
  <si>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</si>
  <si>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</si>
  <si>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</si>
  <si>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</si>
  <si>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</si>
  <si>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</si>
  <si>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</si>
  <si>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</si>
  <si>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</si>
  <si>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</si>
  <si>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</si>
  <si>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</si>
  <si>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</si>
  <si>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</si>
  <si>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</si>
  <si>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</si>
  <si>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</si>
  <si>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</si>
  <si>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</si>
  <si>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</si>
  <si>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</si>
  <si>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</si>
  <si>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</si>
  <si>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</si>
  <si>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</si>
  <si>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</si>
  <si>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</si>
  <si>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</si>
  <si>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</si>
  <si>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</si>
  <si>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</si>
  <si>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</si>
  <si>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</si>
  <si>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</si>
  <si>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</si>
  <si>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</si>
  <si>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</si>
  <si>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</si>
  <si>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</si>
  <si>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</si>
  <si>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</si>
  <si>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</si>
  <si>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</si>
  <si>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</si>
  <si>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</si>
  <si>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</si>
  <si>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</si>
  <si>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</si>
  <si>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</si>
  <si>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</si>
  <si>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</si>
  <si>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</si>
  <si>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</si>
  <si>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</si>
  <si>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</si>
  <si>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</si>
  <si>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</si>
  <si>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</si>
  <si>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</si>
  <si>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</si>
  <si>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</si>
  <si>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</si>
  <si>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</si>
  <si>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</si>
  <si>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</si>
  <si>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</si>
  <si>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</si>
  <si>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</si>
  <si>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</si>
  <si>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</si>
  <si>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</si>
  <si>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</si>
  <si>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</si>
  <si>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</si>
  <si>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</si>
  <si>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</si>
  <si>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</si>
  <si>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</si>
  <si>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</si>
  <si>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</si>
  <si>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</si>
  <si>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</si>
  <si>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</si>
  <si>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</si>
  <si>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</si>
  <si>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</si>
  <si>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</si>
  <si>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</si>
  <si>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</si>
  <si>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</si>
  <si>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</si>
  <si>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</si>
  <si>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</si>
  <si>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</si>
  <si>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</si>
  <si>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</si>
  <si>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</si>
  <si>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</si>
  <si>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</si>
  <si>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</si>
  <si>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</si>
  <si>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</si>
  <si>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</si>
  <si>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</si>
  <si>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</si>
  <si>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</si>
  <si>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</si>
  <si>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</si>
  <si>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</si>
  <si>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</si>
  <si>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</si>
  <si>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</si>
  <si>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</si>
  <si>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</si>
  <si>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</si>
  <si>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</si>
  <si>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</si>
  <si>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</si>
  <si>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</si>
  <si>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</si>
  <si>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</si>
  <si>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</si>
  <si>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</si>
  <si>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</si>
  <si>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</si>
  <si>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</si>
  <si>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</si>
  <si>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</si>
  <si>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</si>
  <si>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</si>
  <si>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</si>
  <si>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</si>
  <si>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</si>
  <si>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</si>
  <si>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</si>
  <si>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</si>
  <si>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</si>
  <si>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</si>
  <si>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</si>
  <si>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</si>
  <si>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</si>
  <si>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</si>
  <si>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</si>
  <si>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</si>
  <si>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</si>
  <si>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</si>
  <si>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</si>
  <si>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</si>
  <si>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</si>
  <si>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</si>
  <si>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</si>
  <si>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</si>
  <si>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</si>
  <si>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</si>
  <si>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</si>
  <si>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</si>
  <si>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</si>
  <si>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</si>
  <si>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</si>
  <si>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</si>
  <si>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</si>
  <si>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</si>
  <si>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</si>
  <si>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</si>
  <si>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</si>
  <si>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</si>
  <si>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</si>
  <si>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</si>
  <si>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</si>
  <si>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</si>
  <si>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</si>
  <si>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</si>
  <si>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</si>
  <si>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</si>
  <si>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</si>
  <si>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</si>
  <si>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</si>
  <si>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</si>
  <si>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</si>
  <si>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</si>
  <si>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</si>
  <si>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</si>
  <si>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</si>
  <si>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</si>
  <si>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</si>
  <si>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</si>
  <si>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</si>
  <si>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</si>
  <si>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</si>
  <si>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</si>
  <si>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</si>
  <si>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</si>
  <si>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</si>
  <si>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</si>
  <si>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</si>
  <si>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</si>
  <si>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</si>
  <si>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</si>
  <si>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</si>
  <si>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</si>
  <si>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</si>
  <si>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</si>
  <si>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</si>
  <si>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</si>
  <si>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</si>
  <si>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</si>
  <si>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</si>
  <si>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</si>
  <si>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</si>
  <si>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</si>
  <si>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</si>
  <si>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</si>
  <si>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</si>
  <si>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</si>
  <si>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</si>
  <si>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</si>
  <si>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</si>
  <si>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</si>
  <si>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</si>
  <si>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</si>
  <si>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</si>
  <si>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</si>
  <si>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</si>
  <si>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</si>
  <si>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</si>
  <si>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</si>
  <si>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</si>
  <si>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</si>
  <si>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</si>
  <si>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</si>
  <si>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</si>
  <si>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</si>
  <si>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</si>
  <si>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</si>
  <si>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</si>
  <si>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</si>
  <si>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</si>
  <si>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</si>
  <si>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</si>
  <si>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</si>
  <si>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</si>
  <si>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</si>
  <si>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</si>
  <si>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</si>
  <si>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</si>
  <si>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</si>
  <si>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</si>
  <si>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</si>
  <si>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</si>
  <si>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</si>
  <si>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</si>
  <si>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</si>
  <si>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</si>
  <si>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</si>
  <si>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</si>
  <si>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</si>
  <si>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</si>
  <si>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</si>
  <si>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</si>
  <si>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</si>
  <si>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</si>
  <si>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</si>
  <si>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</si>
  <si>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</si>
  <si>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</si>
  <si>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</si>
  <si>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</si>
  <si>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</si>
  <si>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</si>
  <si>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</si>
  <si>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</si>
  <si>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</si>
  <si>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</si>
  <si>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</si>
  <si>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</si>
  <si>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</si>
  <si>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</si>
  <si>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</si>
  <si>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</si>
  <si>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</si>
  <si>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</si>
  <si>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</si>
  <si>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</si>
  <si>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</si>
  <si>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</si>
  <si>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</si>
  <si>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</si>
  <si>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</si>
  <si>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</si>
  <si>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</si>
  <si>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</si>
  <si>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</si>
  <si>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</si>
  <si>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</si>
  <si>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</si>
  <si>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</si>
  <si>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</si>
  <si>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</si>
  <si>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</si>
  <si>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</si>
  <si>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</si>
  <si>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</si>
  <si>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</si>
  <si>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</si>
  <si>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</si>
  <si>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</si>
  <si>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</si>
  <si>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</si>
  <si>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</si>
  <si>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</si>
  <si>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</si>
  <si>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</si>
  <si>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</si>
  <si>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</si>
  <si>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</si>
  <si>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</si>
  <si>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</si>
  <si>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</si>
  <si>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</si>
  <si>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</si>
  <si>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</si>
  <si>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</si>
  <si>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</si>
  <si>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</si>
  <si>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</si>
  <si>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</si>
  <si>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</si>
  <si>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</si>
  <si>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</si>
  <si>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</si>
  <si>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</si>
  <si>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</si>
  <si>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</si>
  <si>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</si>
  <si>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</si>
  <si>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</si>
  <si>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</si>
  <si>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</si>
  <si>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</si>
  <si>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</si>
  <si>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</si>
  <si>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</si>
  <si>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</si>
  <si>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</si>
  <si>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</si>
  <si>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</si>
  <si>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</si>
  <si>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</si>
  <si>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</si>
  <si>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</si>
  <si>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</si>
  <si>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</si>
  <si>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</si>
  <si>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</si>
  <si>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</si>
  <si>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</si>
  <si>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</si>
  <si>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</si>
  <si>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</si>
  <si>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</si>
  <si>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</si>
  <si>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</si>
  <si>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</si>
  <si>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</si>
  <si>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</si>
  <si>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</si>
  <si>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</si>
  <si>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</si>
  <si>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</si>
  <si>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</si>
  <si>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</si>
  <si>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</si>
  <si>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</si>
  <si>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</si>
  <si>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</si>
  <si>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</si>
  <si>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</si>
  <si>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</si>
  <si>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</si>
  <si>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</si>
  <si>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</si>
  <si>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</si>
  <si>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</si>
  <si>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</si>
  <si>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</si>
  <si>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</si>
  <si>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</si>
  <si>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</si>
  <si>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</si>
  <si>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</si>
  <si>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</si>
  <si>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</si>
  <si>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</si>
  <si>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</si>
  <si>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</si>
  <si>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</si>
  <si>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</si>
  <si>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</si>
  <si>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</si>
  <si>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</si>
  <si>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</si>
  <si>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</si>
  <si>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</si>
  <si>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</si>
  <si>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</si>
  <si>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</si>
  <si>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</si>
  <si>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</si>
  <si>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</si>
  <si>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</si>
  <si>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</si>
  <si>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</si>
  <si>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</si>
  <si>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</si>
  <si>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</si>
  <si>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</si>
  <si>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</si>
  <si>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</si>
  <si>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</si>
  <si>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</si>
  <si>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</si>
  <si>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</si>
  <si>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</si>
  <si>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</si>
  <si>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</si>
  <si>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</si>
  <si>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</si>
  <si>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</si>
  <si>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</si>
  <si>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</si>
  <si>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</si>
  <si>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</si>
  <si>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</si>
  <si>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</si>
  <si>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</si>
  <si>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</si>
  <si>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</si>
  <si>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</si>
  <si>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</si>
  <si>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</si>
  <si>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</si>
  <si>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</si>
  <si>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</si>
  <si>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</si>
  <si>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</si>
  <si>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</si>
  <si>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</si>
  <si>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</si>
  <si>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</si>
  <si>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</si>
  <si>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</si>
  <si>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</si>
  <si>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</si>
  <si>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</si>
  <si>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</si>
  <si>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</si>
  <si>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</si>
  <si>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</si>
  <si>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</si>
  <si>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</si>
  <si>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</si>
  <si>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</si>
  <si>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</si>
  <si>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</si>
  <si>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</si>
  <si>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</si>
  <si>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</si>
  <si>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</si>
  <si>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</si>
  <si>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</si>
  <si>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</si>
  <si>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</si>
  <si>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</si>
  <si>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</si>
  <si>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</si>
  <si>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</si>
  <si>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</si>
  <si>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</si>
  <si>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</si>
  <si>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</si>
  <si>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</si>
  <si>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</si>
  <si>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</si>
  <si>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</si>
  <si>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</si>
  <si>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</si>
  <si>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</si>
  <si>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</si>
  <si>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</si>
  <si>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</si>
  <si>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</si>
  <si>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</si>
  <si>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</si>
  <si>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</si>
  <si>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</si>
  <si>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</si>
  <si>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</si>
  <si>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</si>
  <si>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</si>
  <si>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</si>
  <si>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</si>
  <si>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</si>
  <si>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</si>
  <si>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</si>
  <si>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</si>
  <si>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</si>
  <si>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</si>
  <si>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</si>
  <si>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</si>
  <si>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</si>
  <si>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</si>
  <si>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</si>
  <si>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</si>
  <si>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</si>
  <si>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</si>
  <si>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</si>
  <si>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</si>
  <si>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</si>
  <si>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</si>
  <si>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</si>
  <si>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</si>
  <si>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</si>
  <si>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</si>
  <si>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</si>
  <si>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</si>
  <si>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</si>
  <si>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</si>
  <si>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</si>
  <si>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</si>
  <si>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</si>
  <si>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</si>
  <si>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</si>
  <si>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</si>
  <si>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</si>
  <si>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</si>
  <si>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</si>
  <si>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</si>
  <si>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</si>
  <si>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</si>
  <si>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</si>
  <si>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</si>
  <si>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</si>
  <si>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</si>
  <si>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</si>
  <si>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</si>
  <si>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</si>
  <si>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</si>
  <si>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</si>
  <si>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</si>
  <si>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</si>
  <si>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</si>
  <si>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</si>
  <si>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</si>
  <si>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</si>
  <si>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</si>
  <si>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</si>
  <si>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</si>
  <si>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</si>
  <si>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</si>
  <si>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</si>
  <si>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</si>
  <si>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</si>
  <si>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</si>
  <si>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</si>
  <si>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</si>
  <si>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</si>
  <si>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</si>
  <si>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</si>
  <si>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</si>
  <si>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</si>
  <si>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</si>
  <si>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</si>
  <si>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</si>
  <si>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</si>
  <si>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</si>
  <si>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</si>
  <si>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</si>
  <si>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</si>
  <si>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</si>
  <si>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</si>
  <si>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</si>
  <si>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</si>
  <si>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</si>
  <si>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</si>
  <si>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</si>
  <si>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</si>
  <si>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</si>
  <si>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</si>
  <si>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</si>
  <si>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</si>
  <si>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</si>
  <si>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</si>
  <si>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</si>
  <si>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</si>
  <si>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</si>
  <si>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</si>
  <si>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</si>
  <si>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</si>
  <si>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</si>
  <si>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</si>
  <si>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</si>
  <si>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</si>
  <si>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</si>
  <si>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</si>
  <si>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</si>
  <si>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</si>
  <si>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</si>
  <si>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</si>
  <si>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</si>
  <si>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</si>
  <si>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</si>
  <si>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</si>
  <si>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</si>
  <si>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</si>
  <si>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</si>
  <si>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</si>
  <si>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</si>
  <si>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</si>
  <si>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</si>
  <si>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</si>
  <si>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</si>
  <si>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</si>
  <si>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</si>
  <si>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</si>
  <si>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</si>
  <si>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</si>
  <si>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</si>
  <si>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</si>
  <si>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</si>
  <si>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</si>
  <si>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</si>
  <si>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</si>
  <si>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</si>
  <si>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</si>
  <si>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</si>
  <si>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</si>
  <si>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</si>
  <si>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</si>
  <si>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</si>
  <si>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</si>
  <si>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</si>
  <si>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</si>
  <si>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</si>
  <si>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</si>
  <si>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</si>
  <si>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</si>
  <si>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</si>
  <si>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</si>
  <si>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</si>
  <si>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</si>
  <si>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</si>
  <si>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</si>
  <si>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</si>
  <si>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</si>
  <si>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</si>
  <si>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</si>
  <si>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</si>
  <si>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</si>
  <si>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</si>
  <si>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</si>
  <si>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</si>
  <si>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</si>
  <si>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</si>
  <si>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</si>
  <si>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</si>
  <si>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</si>
  <si>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</si>
  <si>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</si>
  <si>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</si>
  <si>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</si>
  <si>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</si>
  <si>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</si>
  <si>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</si>
  <si>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</si>
  <si>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</si>
  <si>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</si>
  <si>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</si>
  <si>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</si>
  <si>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</si>
  <si>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</si>
  <si>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</si>
  <si>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</si>
  <si>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</si>
  <si>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</si>
  <si>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</si>
  <si>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</si>
  <si>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</si>
  <si>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</si>
  <si>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</si>
  <si>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</si>
  <si>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</si>
  <si>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</si>
  <si>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</si>
  <si>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</si>
  <si>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</si>
  <si>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</si>
  <si>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</si>
  <si>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</si>
  <si>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</si>
  <si>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</si>
  <si>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</si>
  <si>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</si>
  <si>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</si>
  <si>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</si>
  <si>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</si>
  <si>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</si>
  <si>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</si>
  <si>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</si>
  <si>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</si>
  <si>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</si>
  <si>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</si>
  <si>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</si>
  <si>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</si>
  <si>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</si>
  <si>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</si>
  <si>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</si>
  <si>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</si>
  <si>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</si>
  <si>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</si>
  <si>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</si>
  <si>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</si>
  <si>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</si>
  <si>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</si>
  <si>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</si>
  <si>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</si>
  <si>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</si>
  <si>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</si>
  <si>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</si>
  <si>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</si>
  <si>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</si>
  <si>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</si>
  <si>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</si>
  <si>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</si>
  <si>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</si>
  <si>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</si>
  <si>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</si>
  <si>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</si>
  <si>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</si>
  <si>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</si>
  <si>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</si>
  <si>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</si>
  <si>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</si>
  <si>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</si>
  <si>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</si>
  <si>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</si>
  <si>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</si>
  <si>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</si>
  <si>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</si>
  <si>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</si>
  <si>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</si>
  <si>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</si>
  <si>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</si>
  <si>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</si>
  <si>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</si>
  <si>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</si>
  <si>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</si>
  <si>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</si>
  <si>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</si>
  <si>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</si>
  <si>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</si>
  <si>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</si>
  <si>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</si>
  <si>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</si>
  <si>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</si>
  <si>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</si>
  <si>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</si>
  <si>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</si>
  <si>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</si>
  <si>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</si>
  <si>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</si>
  <si>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</si>
  <si>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</si>
  <si>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</si>
  <si>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</si>
  <si>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</si>
  <si>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</si>
  <si>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</si>
  <si>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</si>
  <si>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</si>
  <si>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</si>
  <si>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</si>
  <si>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</si>
  <si>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</si>
  <si>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</si>
  <si>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</si>
  <si>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</si>
  <si>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</si>
  <si>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</si>
  <si>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</si>
  <si>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</si>
  <si>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</si>
  <si>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</si>
  <si>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</si>
  <si>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</si>
  <si>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</si>
  <si>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</si>
  <si>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</si>
  <si>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</si>
  <si>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</si>
  <si>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</si>
  <si>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</si>
  <si>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</si>
  <si>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</si>
  <si>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</si>
  <si>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</si>
  <si>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</si>
  <si>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</si>
  <si>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</si>
  <si>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</si>
  <si>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</si>
  <si>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</si>
  <si>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</si>
  <si>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</si>
  <si>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</si>
  <si>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</si>
  <si>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</si>
  <si>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</si>
  <si>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</si>
  <si>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</si>
  <si>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</si>
  <si>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</si>
  <si>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</si>
  <si>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</si>
  <si>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</si>
  <si>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</si>
  <si>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</si>
  <si>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</si>
  <si>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</si>
  <si>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</si>
  <si>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</si>
  <si>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</si>
  <si>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</si>
  <si>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</si>
  <si>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</si>
  <si>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</si>
  <si>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</si>
  <si>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</si>
  <si>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</si>
  <si>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</si>
  <si>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</si>
  <si>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</si>
  <si>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</si>
  <si>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</si>
  <si>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</si>
  <si>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</si>
  <si>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</si>
  <si>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</si>
  <si>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</si>
  <si>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</si>
  <si>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</si>
  <si>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</si>
  <si>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</si>
  <si>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</si>
  <si>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</si>
  <si>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</si>
  <si>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</si>
  <si>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</si>
  <si>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</si>
  <si>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</si>
  <si>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</si>
  <si>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</si>
  <si>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</si>
  <si>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</si>
  <si>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</si>
  <si>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</si>
  <si>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</si>
  <si>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</si>
  <si>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</si>
  <si>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</si>
  <si>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</si>
  <si>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</si>
  <si>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</si>
  <si>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</si>
  <si>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</si>
  <si>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</si>
  <si>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</si>
  <si>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</si>
  <si>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</si>
  <si>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</si>
  <si>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</si>
  <si>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</si>
  <si>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</si>
  <si>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</si>
  <si>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</si>
  <si>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</si>
  <si>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</si>
  <si>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</si>
  <si>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</si>
  <si>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</si>
  <si>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</si>
  <si>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</si>
  <si>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</si>
  <si>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</si>
  <si>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</si>
  <si>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</si>
  <si>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</si>
  <si>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</si>
  <si>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</si>
  <si>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</si>
  <si>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</si>
  <si>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</si>
  <si>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</si>
  <si>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</si>
  <si>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</si>
  <si>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</si>
  <si>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</si>
  <si>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</si>
  <si>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</si>
  <si>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</si>
  <si>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</si>
  <si>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</si>
  <si>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</si>
  <si>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</si>
  <si>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</si>
  <si>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</si>
  <si>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</si>
  <si>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</si>
  <si>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</si>
  <si>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</si>
  <si>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</si>
  <si>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</si>
  <si>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</si>
  <si>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</si>
  <si>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</si>
  <si>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</si>
  <si>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</si>
  <si>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</si>
  <si>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</si>
  <si>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</si>
  <si>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</si>
  <si>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</si>
  <si>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</si>
  <si>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</si>
  <si>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</si>
  <si>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</si>
  <si>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</si>
  <si>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</si>
  <si>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</si>
  <si>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</si>
  <si>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</si>
  <si>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</si>
  <si>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</si>
  <si>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</si>
  <si>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</si>
  <si>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</si>
  <si>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</si>
  <si>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</si>
  <si>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</si>
  <si>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</si>
  <si>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</si>
  <si>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</si>
  <si>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</si>
  <si>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</si>
  <si>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</si>
  <si>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</si>
  <si>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</si>
  <si>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</si>
  <si>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</si>
  <si>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</si>
  <si>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</si>
  <si>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</si>
  <si>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</si>
  <si>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</si>
  <si>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</si>
  <si>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</si>
  <si>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</si>
  <si>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</si>
  <si>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</si>
  <si>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</si>
  <si>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</si>
  <si>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</si>
  <si>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</si>
  <si>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</si>
  <si>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</si>
  <si>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</si>
  <si>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</si>
  <si>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</si>
  <si>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</si>
  <si>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</si>
  <si>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</si>
  <si>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</si>
  <si>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</si>
  <si>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</si>
  <si>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</si>
  <si>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</si>
  <si>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</si>
  <si>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</si>
  <si>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</si>
  <si>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</si>
  <si>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</si>
  <si>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</si>
  <si>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</si>
  <si>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</si>
  <si>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</si>
  <si>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</si>
  <si>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</si>
  <si>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</si>
  <si>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</si>
  <si>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</si>
  <si>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</si>
  <si>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</si>
  <si>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</si>
  <si>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</si>
  <si>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</si>
  <si>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</si>
  <si>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</si>
  <si>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</si>
  <si>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</si>
  <si>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</si>
  <si>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</si>
  <si>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</si>
  <si>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</si>
  <si>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</si>
  <si>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</si>
  <si>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</si>
  <si>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</si>
  <si>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</si>
  <si>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</si>
  <si>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</si>
  <si>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</si>
  <si>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</si>
  <si>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</si>
  <si>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</si>
  <si>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</si>
  <si>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</si>
  <si>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</si>
  <si>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</si>
  <si>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</si>
  <si>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</si>
  <si>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</si>
  <si>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</si>
  <si>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</si>
  <si>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</si>
  <si>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</si>
  <si>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</si>
  <si>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</si>
  <si>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</si>
  <si>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</si>
  <si>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</si>
  <si>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</si>
  <si>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</si>
  <si>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</si>
  <si>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</si>
  <si>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</si>
  <si>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</si>
  <si>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</si>
  <si>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</si>
  <si>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</si>
  <si>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</si>
  <si>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</si>
  <si>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</si>
  <si>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</si>
  <si>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</si>
  <si>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</si>
  <si>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</si>
  <si>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</si>
  <si>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</si>
  <si>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</si>
  <si>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</si>
  <si>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</si>
  <si>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</si>
  <si>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</si>
  <si>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</si>
  <si>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</si>
  <si>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</si>
  <si>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</si>
  <si>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</si>
  <si>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</si>
  <si>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</si>
  <si>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</si>
  <si>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</si>
  <si>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</si>
  <si>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</si>
  <si>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</si>
  <si>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</si>
  <si>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</si>
  <si>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</si>
  <si>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</si>
  <si>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</si>
  <si>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</si>
  <si>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</si>
  <si>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</si>
  <si>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</si>
  <si>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</si>
  <si>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</si>
  <si>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</si>
  <si>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</si>
  <si>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</si>
  <si>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</si>
  <si>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</si>
  <si>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</si>
  <si>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</si>
  <si>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</si>
  <si>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</si>
  <si>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</si>
  <si>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</si>
  <si>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</si>
  <si>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</si>
  <si>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</si>
  <si>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</si>
  <si>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</si>
  <si>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</si>
  <si>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</si>
  <si>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</si>
  <si>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</si>
  <si>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</si>
  <si>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</si>
  <si>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</si>
  <si>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</si>
  <si>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</si>
  <si>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</si>
  <si>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</si>
  <si>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</si>
  <si>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</si>
  <si>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</si>
  <si>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</si>
  <si>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</si>
  <si>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</si>
  <si>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</si>
  <si>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</si>
  <si>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</si>
  <si>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</si>
  <si>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</si>
  <si>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</si>
  <si>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</si>
  <si>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</si>
  <si>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</si>
  <si>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</si>
  <si>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</si>
  <si>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</si>
  <si>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</si>
  <si>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</si>
  <si>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</si>
  <si>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</si>
  <si>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</si>
  <si>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</si>
  <si>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</si>
  <si>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</si>
  <si>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</si>
  <si>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</si>
  <si>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</si>
  <si>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</si>
  <si>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</si>
  <si>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</si>
  <si>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</si>
  <si>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</si>
  <si>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</si>
  <si>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</si>
  <si>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</si>
  <si>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</si>
  <si>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</si>
  <si>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</si>
  <si>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</si>
  <si>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</si>
  <si>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</si>
  <si>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</si>
  <si>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</si>
  <si>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</si>
  <si>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</si>
  <si>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</si>
  <si>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</si>
  <si>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</si>
  <si>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</si>
  <si>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</si>
  <si>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</si>
  <si>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</si>
  <si>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</si>
  <si>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</si>
  <si>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</si>
  <si>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</si>
  <si>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</si>
  <si>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</si>
  <si>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</si>
  <si>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</si>
  <si>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</si>
  <si>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</si>
  <si>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</si>
  <si>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</si>
  <si>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</si>
  <si>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</si>
  <si>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</si>
  <si>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</si>
  <si>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</si>
  <si>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</si>
  <si>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</si>
  <si>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</si>
  <si>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</si>
  <si>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</si>
  <si>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</si>
  <si>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</si>
  <si>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</si>
  <si>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</si>
  <si>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</si>
  <si>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</si>
  <si>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</si>
  <si>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</si>
  <si>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</si>
  <si>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</si>
  <si>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</si>
  <si>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</si>
  <si>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</si>
  <si>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</si>
  <si>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</si>
  <si>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</si>
  <si>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</si>
  <si>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</si>
  <si>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</si>
  <si>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</si>
  <si>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</si>
  <si>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</si>
  <si>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</si>
  <si>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</si>
  <si>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</si>
  <si>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</si>
  <si>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</si>
  <si>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</si>
  <si>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</si>
  <si>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</si>
  <si>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</si>
  <si>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</si>
  <si>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</si>
  <si>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</si>
  <si>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</si>
  <si>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</si>
  <si>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</si>
  <si>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</si>
  <si>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</si>
  <si>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</si>
  <si>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</si>
  <si>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</si>
  <si>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</si>
  <si>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</si>
  <si>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</si>
  <si>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</si>
  <si>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</si>
  <si>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</si>
  <si>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</si>
  <si>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</si>
  <si>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</si>
  <si>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</si>
  <si>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</si>
  <si>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</si>
  <si>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</si>
  <si>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</si>
  <si>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</si>
  <si>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</si>
  <si>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</si>
  <si>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</si>
  <si>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</si>
  <si>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</si>
  <si>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</si>
  <si>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</si>
  <si>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</si>
  <si>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</si>
  <si>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</si>
  <si>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</si>
  <si>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</si>
  <si>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</si>
  <si>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</si>
  <si>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</si>
  <si>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</si>
  <si>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</si>
  <si>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</si>
  <si>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</si>
  <si>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</si>
  <si>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</si>
  <si>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</si>
  <si>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</si>
  <si>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</si>
  <si>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</si>
  <si>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</si>
  <si>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</si>
  <si>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</si>
  <si>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</si>
  <si>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</si>
  <si>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</si>
  <si>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</si>
  <si>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</si>
  <si>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</si>
  <si>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</si>
  <si>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</si>
  <si>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</si>
  <si>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</si>
  <si>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</si>
  <si>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</si>
  <si>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</si>
  <si>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</si>
  <si>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</si>
  <si>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</si>
  <si>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</si>
  <si>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</si>
  <si>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</si>
  <si>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</si>
  <si>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</si>
  <si>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</si>
  <si>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</si>
  <si>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</si>
  <si>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</si>
  <si>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</si>
  <si>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</si>
  <si>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</si>
  <si>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</si>
  <si>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</si>
  <si>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</si>
  <si>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</si>
  <si>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</si>
  <si>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</si>
  <si>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</si>
  <si>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</si>
  <si>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</si>
  <si>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</si>
  <si>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</si>
  <si>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</si>
  <si>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</si>
  <si>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</si>
  <si>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</si>
  <si>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</si>
  <si>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</si>
  <si>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</si>
  <si>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</si>
  <si>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</si>
  <si>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</si>
  <si>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</si>
  <si>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</si>
  <si>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</si>
  <si>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</si>
  <si>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</si>
  <si>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</si>
  <si>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</si>
  <si>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</si>
  <si>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</si>
  <si>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</si>
  <si>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</si>
  <si>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</si>
  <si>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</si>
  <si>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</si>
  <si>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</si>
  <si>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</si>
  <si>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</si>
  <si>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</si>
  <si>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</si>
  <si>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</si>
  <si>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</si>
  <si>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</si>
  <si>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</si>
  <si>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</si>
  <si>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</si>
  <si>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</si>
  <si>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</si>
  <si>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</si>
  <si>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</si>
  <si>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</si>
  <si>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</si>
  <si>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</si>
  <si>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</si>
  <si>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</si>
  <si>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</si>
  <si>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</si>
  <si>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</si>
  <si>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</si>
  <si>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</si>
  <si>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</si>
  <si>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</si>
  <si>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</si>
  <si>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</si>
  <si>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</si>
  <si>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</si>
  <si>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</si>
  <si>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</si>
  <si>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</si>
  <si>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</si>
  <si>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</si>
  <si>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</si>
  <si>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</si>
  <si>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</si>
  <si>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</si>
  <si>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</si>
  <si>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</si>
  <si>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</si>
  <si>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</si>
  <si>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</si>
  <si>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</si>
  <si>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</si>
  <si>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</si>
  <si>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</si>
  <si>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</si>
  <si>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</si>
  <si>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</si>
  <si>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</si>
  <si>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</si>
  <si>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</si>
  <si>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</si>
  <si>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</si>
  <si>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</si>
  <si>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</si>
  <si>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</si>
  <si>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</si>
  <si>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</si>
  <si>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</si>
  <si>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</si>
  <si>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</si>
  <si>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</si>
  <si>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</si>
  <si>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</si>
  <si>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</si>
  <si>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</si>
  <si>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</si>
  <si>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</si>
  <si>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</si>
  <si>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</si>
  <si>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</si>
  <si>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</si>
  <si>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</si>
  <si>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</si>
  <si>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</si>
  <si>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</si>
  <si>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</si>
  <si>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</si>
  <si>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</si>
  <si>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</si>
  <si>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</si>
  <si>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</si>
  <si>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</si>
  <si>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</si>
  <si>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</si>
  <si>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</si>
  <si>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</si>
  <si>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</si>
  <si>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</si>
  <si>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</si>
  <si>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</si>
  <si>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</si>
  <si>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</si>
  <si>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</si>
  <si>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</si>
  <si>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</si>
  <si>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</si>
  <si>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</si>
  <si>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</si>
  <si>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</si>
  <si>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</si>
  <si>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</si>
  <si>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</si>
  <si>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</si>
  <si>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</si>
  <si>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</si>
  <si>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</si>
  <si>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</si>
  <si>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</si>
  <si>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</si>
  <si>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</si>
  <si>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</si>
  <si>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</si>
  <si>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</si>
  <si>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</si>
  <si>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</si>
  <si>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</si>
  <si>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</si>
  <si>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</si>
  <si>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</si>
  <si>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</si>
  <si>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</si>
  <si>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</si>
  <si>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</si>
  <si>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</si>
  <si>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</si>
  <si>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</si>
  <si>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</si>
  <si>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</si>
  <si>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</si>
  <si>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</si>
  <si>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</si>
  <si>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</si>
  <si>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</si>
  <si>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</si>
  <si>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</si>
  <si>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</si>
  <si>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</si>
  <si>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</si>
  <si>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</si>
  <si>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</si>
  <si>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</si>
  <si>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</si>
  <si>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</si>
  <si>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</si>
  <si>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</si>
  <si>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</si>
  <si>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</si>
  <si>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</si>
  <si>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</si>
  <si>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</si>
  <si>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</si>
  <si>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</si>
  <si>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</si>
  <si>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</si>
  <si>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</si>
  <si>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</si>
  <si>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</si>
  <si>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</si>
  <si>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</si>
  <si>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</si>
  <si>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</si>
  <si>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</si>
  <si>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</si>
  <si>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</si>
  <si>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</si>
  <si>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</si>
  <si>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</si>
  <si>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</si>
  <si>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</si>
  <si>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</si>
  <si>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</si>
  <si>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</si>
  <si>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</si>
  <si>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</si>
  <si>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</si>
  <si>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</si>
  <si>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</si>
  <si>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</si>
  <si>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</si>
  <si>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</si>
  <si>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</si>
  <si>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</si>
  <si>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</si>
  <si>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</si>
  <si>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</si>
  <si>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</si>
  <si>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</si>
  <si>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</si>
  <si>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</si>
  <si>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</si>
  <si>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</si>
  <si>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</si>
  <si>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</si>
  <si>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</si>
  <si>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</si>
  <si>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</si>
  <si>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</si>
  <si>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</si>
  <si>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</si>
  <si>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</si>
  <si>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</si>
  <si>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</si>
  <si>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</si>
  <si>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</si>
  <si>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</si>
  <si>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</si>
  <si>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</si>
  <si>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</si>
  <si>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</si>
  <si>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</si>
  <si>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</si>
  <si>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</si>
  <si>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</si>
  <si>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</si>
  <si>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</si>
  <si>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</si>
  <si>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</si>
  <si>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</si>
  <si>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</si>
  <si>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</si>
  <si>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</si>
  <si>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</si>
  <si>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</si>
  <si>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</si>
  <si>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</si>
  <si>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</si>
  <si>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</si>
  <si>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</si>
  <si>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</si>
  <si>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</si>
  <si>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</si>
  <si>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</si>
  <si>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</si>
  <si>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</si>
  <si>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</si>
  <si>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</si>
  <si>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</si>
  <si>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</si>
  <si>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</si>
  <si>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</si>
  <si>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</si>
  <si>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</si>
  <si>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</si>
  <si>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</si>
  <si>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</si>
  <si>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</si>
  <si>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</si>
  <si>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</si>
  <si>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</si>
  <si>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</si>
  <si>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</si>
  <si>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</si>
  <si>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</si>
  <si>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</si>
  <si>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</si>
  <si>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</si>
  <si>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</si>
  <si>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</si>
  <si>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</si>
  <si>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</si>
  <si>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</si>
  <si>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</si>
  <si>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</si>
  <si>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</si>
  <si>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</si>
  <si>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</si>
  <si>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</si>
  <si>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</si>
  <si>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</si>
  <si>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</si>
  <si>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</si>
  <si>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</si>
  <si>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</si>
  <si>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</si>
  <si>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</si>
  <si>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</si>
  <si>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</si>
  <si>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</si>
  <si>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</si>
  <si>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</si>
  <si>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</si>
  <si>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</si>
  <si>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</si>
  <si>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</si>
  <si>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</si>
  <si>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</si>
  <si>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</si>
  <si>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</si>
  <si>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</si>
  <si>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</si>
  <si>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</si>
  <si>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</si>
  <si>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</si>
  <si>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</si>
  <si>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</si>
  <si>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</si>
  <si>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</si>
  <si>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</si>
  <si>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</si>
  <si>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</si>
  <si>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</si>
  <si>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</si>
  <si>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</si>
  <si>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</si>
  <si>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</si>
  <si>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</si>
  <si>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</si>
  <si>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</si>
  <si>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</si>
  <si>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</si>
  <si>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</si>
  <si>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</si>
  <si>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</si>
  <si>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</si>
  <si>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</si>
  <si>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</si>
  <si>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</si>
  <si>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</si>
  <si>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</si>
  <si>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</si>
  <si>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</si>
  <si>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</si>
  <si>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</si>
  <si>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</si>
  <si>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</si>
  <si>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</si>
  <si>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</si>
  <si>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</si>
  <si>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</si>
  <si>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</si>
  <si>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</si>
  <si>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</si>
  <si>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</si>
  <si>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</si>
  <si>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</si>
  <si>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</si>
  <si>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</si>
  <si>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</si>
  <si>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</si>
  <si>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</si>
  <si>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</si>
  <si>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</si>
  <si>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</si>
  <si>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</si>
  <si>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</si>
  <si>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</si>
  <si>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</si>
  <si>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</si>
  <si>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</si>
  <si>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</si>
  <si>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</si>
  <si>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</si>
  <si>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</si>
  <si>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</si>
  <si>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</si>
  <si>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</si>
  <si>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</si>
  <si>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</si>
  <si>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</si>
  <si>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</si>
  <si>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</si>
  <si>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</si>
  <si>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</si>
  <si>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</si>
  <si>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</si>
  <si>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</si>
  <si>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</si>
  <si>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</si>
  <si>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</si>
  <si>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</si>
  <si>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</si>
  <si>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</si>
  <si>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</si>
  <si>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</si>
  <si>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</si>
  <si>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</si>
  <si>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</si>
  <si>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</si>
  <si>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</si>
  <si>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</si>
  <si>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</si>
  <si>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</si>
  <si>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</si>
  <si>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</si>
  <si>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</si>
  <si>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</si>
  <si>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</si>
  <si>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</si>
  <si>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</si>
  <si>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</si>
  <si>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</si>
  <si>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</si>
  <si>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</si>
  <si>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</si>
  <si>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</si>
  <si>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</si>
  <si>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</si>
  <si>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</si>
  <si>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</si>
  <si>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</si>
  <si>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</si>
  <si>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</si>
  <si>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</si>
  <si>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</si>
  <si>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</si>
  <si>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</si>
  <si>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</si>
  <si>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</si>
  <si>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</si>
  <si>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</si>
  <si>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</si>
  <si>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</si>
  <si>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</si>
  <si>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</si>
  <si>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</si>
  <si>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</si>
  <si>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</si>
  <si>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</si>
  <si>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</si>
  <si>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</si>
  <si>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</si>
  <si>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</si>
  <si>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</si>
  <si>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</si>
  <si>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</si>
  <si>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</si>
  <si>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</si>
  <si>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</si>
  <si>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</si>
  <si>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</si>
  <si>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</si>
  <si>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</si>
  <si>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</si>
  <si>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</si>
  <si>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</si>
  <si>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</si>
  <si>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</si>
  <si>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</si>
  <si>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</si>
  <si>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</si>
  <si>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</si>
  <si>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</si>
  <si>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</si>
  <si>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</si>
  <si>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</si>
  <si>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</si>
  <si>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</si>
  <si>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</si>
  <si>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</si>
  <si>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</si>
  <si>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</si>
  <si>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</si>
  <si>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</si>
  <si>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</si>
  <si>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</si>
  <si>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</si>
  <si>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</si>
  <si>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</si>
  <si>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</si>
  <si>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</si>
  <si>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</si>
  <si>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</si>
  <si>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</si>
  <si>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</si>
  <si>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</si>
  <si>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</si>
  <si>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</si>
  <si>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</si>
  <si>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</si>
  <si>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</si>
  <si>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</si>
  <si>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</si>
  <si>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</si>
  <si>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</si>
  <si>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</si>
  <si>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</si>
  <si>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</si>
  <si>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</si>
  <si>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</si>
  <si>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</si>
  <si>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</si>
  <si>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</si>
  <si>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</si>
  <si>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</si>
  <si>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</si>
  <si>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</si>
  <si>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</si>
  <si>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</si>
  <si>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</si>
  <si>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</si>
  <si>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</si>
  <si>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</si>
  <si>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</si>
  <si>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</si>
  <si>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</si>
  <si>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</si>
  <si>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</si>
  <si>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</si>
  <si>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</si>
  <si>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</si>
  <si>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</si>
  <si>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</si>
  <si>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</si>
  <si>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</si>
  <si>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</si>
  <si>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</si>
  <si>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</si>
  <si>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</si>
  <si>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</si>
  <si>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</si>
  <si>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</si>
  <si>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</si>
  <si>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</si>
  <si>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</si>
  <si>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</si>
  <si>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</si>
  <si>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</si>
  <si>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</si>
  <si>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</si>
  <si>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</si>
  <si>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</si>
  <si>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</si>
  <si>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</si>
  <si>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</si>
  <si>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</si>
  <si>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</si>
  <si>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</si>
  <si>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</si>
  <si>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</si>
  <si>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</si>
  <si>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</si>
  <si>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</si>
  <si>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</si>
  <si>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</si>
  <si>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</si>
  <si>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</si>
  <si>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</si>
  <si>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</si>
  <si>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</si>
  <si>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</si>
  <si>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</si>
  <si>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</si>
  <si>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</si>
  <si>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</si>
  <si>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</si>
  <si>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</si>
  <si>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</si>
  <si>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</si>
  <si>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</si>
  <si>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</si>
  <si>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</si>
  <si>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</si>
  <si>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</si>
  <si>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</si>
  <si>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</si>
  <si>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</si>
  <si>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</si>
  <si>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</si>
  <si>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</si>
  <si>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</si>
  <si>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</si>
  <si>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</si>
  <si>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</si>
  <si>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</si>
  <si>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</si>
  <si>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</si>
  <si>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</si>
  <si>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</si>
  <si>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</si>
  <si>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</si>
  <si>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</si>
  <si>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</si>
  <si>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</si>
  <si>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</si>
  <si>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</si>
  <si>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</si>
  <si>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</si>
  <si>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</si>
  <si>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</si>
  <si>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</si>
  <si>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</si>
  <si>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</si>
  <si>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</si>
  <si>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</si>
  <si>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</si>
  <si>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</si>
  <si>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</si>
  <si>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</si>
  <si>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</si>
  <si>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</si>
  <si>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</si>
  <si>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</si>
  <si>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</si>
  <si>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</si>
  <si>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</si>
  <si>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</si>
  <si>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</si>
  <si>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</si>
  <si>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</si>
  <si>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</si>
  <si>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</si>
  <si>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</si>
  <si>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</si>
  <si>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</si>
  <si>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</si>
  <si>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</si>
  <si>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</si>
  <si>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</si>
  <si>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</si>
  <si>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</si>
  <si>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</si>
  <si>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</si>
  <si>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</si>
  <si>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</si>
  <si>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</si>
  <si>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</si>
  <si>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</si>
  <si>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</si>
  <si>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</si>
  <si>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</si>
  <si>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</si>
  <si>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</si>
  <si>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</si>
  <si>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</si>
  <si>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</si>
  <si>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</si>
  <si>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</si>
  <si>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</si>
  <si>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</si>
  <si>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</si>
  <si>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</si>
  <si>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</si>
  <si>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</si>
  <si>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</si>
  <si>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</si>
  <si>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</si>
  <si>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</si>
  <si>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</si>
  <si>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</si>
  <si>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</si>
  <si>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</si>
  <si>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</si>
  <si>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</si>
  <si>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</si>
  <si>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</si>
  <si>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</si>
  <si>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</si>
  <si>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</si>
  <si>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</si>
  <si>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</si>
  <si>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</si>
  <si>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</si>
  <si>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</si>
  <si>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</si>
  <si>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</si>
  <si>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</si>
  <si>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</si>
  <si>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</si>
  <si>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</si>
  <si>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</si>
  <si>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</si>
  <si>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</si>
  <si>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</si>
  <si>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</si>
  <si>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</si>
  <si>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</si>
  <si>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</si>
  <si>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</si>
  <si>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</si>
  <si>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</si>
  <si>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</si>
  <si>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</si>
  <si>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</si>
  <si>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</si>
  <si>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</si>
  <si>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</si>
  <si>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</si>
  <si>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</si>
  <si>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</si>
  <si>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</si>
  <si>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</si>
  <si>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</si>
  <si>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</si>
  <si>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</si>
  <si>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</si>
  <si>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</si>
  <si>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</si>
  <si>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</si>
  <si>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</si>
  <si>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</si>
  <si>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</si>
  <si>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</si>
  <si>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</si>
  <si>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</si>
  <si>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</si>
  <si>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</si>
  <si>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</si>
  <si>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</si>
  <si>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</si>
  <si>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</si>
  <si>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</si>
  <si>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</si>
  <si>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</si>
  <si>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</si>
  <si>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</si>
  <si>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</si>
  <si>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</si>
  <si>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</si>
  <si>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</si>
  <si>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</si>
  <si>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</si>
  <si>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</si>
  <si>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</si>
  <si>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</si>
  <si>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</si>
  <si>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</si>
  <si>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</si>
  <si>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</si>
  <si>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</si>
  <si>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</si>
  <si>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</si>
  <si>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</si>
  <si>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</si>
  <si>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</si>
  <si>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</si>
  <si>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</si>
  <si>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</si>
  <si>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</si>
  <si>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</si>
  <si>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</si>
  <si>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</si>
  <si>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</si>
  <si>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</si>
  <si>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</si>
  <si>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</si>
  <si>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</si>
  <si>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</si>
  <si>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</si>
  <si>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</si>
  <si>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</si>
  <si>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</si>
  <si>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</si>
  <si>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</si>
  <si>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</si>
  <si>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</si>
  <si>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</si>
  <si>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</si>
  <si>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</si>
  <si>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</si>
  <si>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</si>
  <si>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</si>
  <si>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</si>
  <si>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</si>
  <si>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</si>
  <si>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</si>
  <si>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</si>
  <si>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</si>
  <si>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</si>
  <si>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</si>
  <si>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</si>
  <si>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</si>
  <si>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</si>
  <si>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</si>
  <si>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</si>
  <si>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</si>
  <si>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</si>
  <si>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</si>
  <si>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</si>
  <si>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</si>
  <si>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</si>
  <si>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</si>
  <si>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</si>
  <si>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</si>
  <si>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</si>
  <si>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</si>
  <si>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</si>
  <si>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</si>
  <si>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</si>
  <si>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</si>
  <si>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</si>
  <si>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</si>
  <si>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</si>
  <si>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</si>
  <si>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</si>
  <si>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</si>
  <si>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</si>
  <si>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</si>
  <si>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</si>
  <si>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</si>
  <si>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</si>
  <si>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</si>
  <si>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</si>
  <si>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</si>
  <si>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</si>
  <si>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</si>
  <si>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</si>
  <si>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</si>
  <si>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</si>
  <si>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</si>
  <si>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</si>
  <si>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</si>
  <si>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</si>
  <si>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</si>
  <si>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</si>
  <si>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</si>
  <si>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</si>
  <si>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</si>
  <si>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</si>
  <si>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</si>
  <si>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</si>
  <si>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</si>
  <si>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</si>
  <si>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</si>
  <si>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</si>
  <si>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</si>
  <si>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</si>
  <si>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</si>
  <si>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</si>
  <si>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</si>
  <si>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</si>
  <si>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</si>
  <si>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</si>
  <si>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</si>
  <si>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</si>
  <si>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</si>
  <si>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</si>
  <si>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</si>
  <si>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</si>
  <si>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</si>
  <si>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</si>
  <si>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</si>
  <si>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</si>
  <si>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</si>
  <si>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</si>
  <si>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</si>
  <si>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</si>
  <si>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</si>
  <si>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</si>
  <si>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</si>
  <si>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</si>
  <si>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</si>
  <si>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</si>
  <si>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</si>
  <si>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</si>
  <si>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</si>
  <si>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</si>
  <si>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</si>
  <si>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</si>
  <si>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</si>
  <si>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</si>
  <si>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</si>
  <si>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</si>
  <si>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</si>
  <si>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</si>
  <si>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</si>
  <si>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</si>
  <si>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</si>
  <si>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</si>
  <si>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</si>
  <si>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</si>
  <si>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</si>
  <si>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</si>
  <si>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</si>
  <si>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</si>
  <si>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</si>
  <si>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</si>
  <si>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</si>
  <si>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</si>
  <si>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</si>
  <si>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</si>
  <si>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</si>
  <si>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</si>
  <si>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</si>
  <si>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</si>
  <si>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</si>
  <si>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</si>
  <si>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</si>
  <si>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</si>
  <si>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</si>
  <si>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</si>
  <si>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</si>
  <si>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</si>
  <si>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</si>
  <si>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</si>
  <si>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</si>
  <si>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</si>
  <si>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</si>
  <si>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</si>
  <si>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</si>
  <si>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</si>
  <si>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</si>
  <si>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</si>
  <si>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</si>
  <si>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</si>
  <si>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</si>
  <si>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</si>
  <si>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</si>
  <si>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</si>
  <si>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</si>
  <si>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</si>
  <si>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</si>
  <si>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</si>
  <si>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</si>
  <si>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</si>
  <si>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</si>
  <si>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</si>
  <si>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</si>
  <si>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</si>
  <si>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</si>
  <si>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</si>
  <si>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</si>
  <si>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</si>
  <si>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</si>
  <si>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</si>
  <si>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</si>
  <si>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</si>
  <si>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</si>
  <si>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</si>
  <si>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</si>
  <si>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</si>
  <si>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</si>
  <si>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</si>
  <si>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</si>
  <si>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</si>
  <si>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</si>
  <si>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</si>
  <si>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</si>
  <si>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</si>
  <si>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</si>
  <si>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</si>
  <si>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</si>
  <si>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</si>
  <si>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</si>
  <si>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</si>
  <si>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</si>
  <si>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</si>
  <si>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</si>
  <si>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</si>
  <si>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</si>
  <si>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</si>
  <si>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</si>
  <si>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</si>
  <si>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</si>
  <si>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</si>
  <si>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</si>
  <si>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</si>
  <si>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</si>
  <si>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</si>
  <si>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</si>
  <si>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</si>
  <si>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</si>
  <si>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</si>
  <si>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</si>
  <si>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</si>
  <si>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</si>
  <si>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</si>
  <si>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</si>
  <si>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</si>
  <si>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</si>
  <si>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</si>
  <si>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</si>
  <si>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</si>
  <si>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</si>
  <si>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</si>
  <si>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</si>
  <si>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</si>
  <si>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</si>
  <si>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</si>
  <si>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</si>
  <si>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</si>
  <si>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</si>
  <si>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</si>
  <si>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</si>
  <si>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</si>
  <si>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</si>
  <si>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</si>
  <si>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</si>
  <si>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</si>
  <si>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</si>
  <si>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</si>
  <si>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</si>
  <si>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</si>
  <si>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</si>
  <si>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</si>
  <si>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</si>
  <si>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</si>
  <si>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</si>
  <si>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</si>
  <si>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</si>
  <si>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</si>
  <si>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</si>
  <si>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</si>
  <si>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</si>
  <si>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</si>
  <si>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</si>
  <si>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</si>
  <si>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</si>
  <si>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</si>
  <si>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</si>
  <si>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</si>
  <si>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</si>
  <si>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</si>
  <si>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</si>
  <si>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</si>
  <si>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</si>
  <si>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</si>
  <si>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</si>
  <si>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</si>
  <si>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</si>
  <si>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</si>
  <si>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</si>
  <si>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</si>
  <si>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</si>
  <si>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</si>
  <si>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</si>
  <si>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</si>
  <si>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</si>
  <si>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</si>
  <si>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</si>
  <si>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</si>
  <si>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</si>
  <si>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</si>
  <si>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</si>
  <si>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</si>
  <si>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</si>
  <si>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</si>
  <si>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</si>
  <si>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</si>
  <si>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</si>
  <si>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</si>
  <si>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</si>
  <si>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</si>
  <si>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</si>
  <si>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</si>
  <si>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</si>
  <si>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</si>
  <si>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</si>
  <si>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</si>
  <si>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</si>
  <si>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</si>
  <si>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</si>
  <si>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</si>
  <si>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</si>
  <si>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</si>
  <si>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</si>
  <si>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</si>
  <si>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</si>
  <si>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</si>
  <si>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</si>
  <si>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</si>
  <si>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</si>
  <si>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</si>
  <si>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</si>
  <si>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</si>
  <si>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</si>
  <si>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</si>
  <si>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</si>
  <si>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</si>
  <si>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</si>
  <si>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</si>
  <si>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</si>
  <si>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</si>
  <si>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</si>
  <si>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</si>
  <si>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</si>
  <si>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</si>
  <si>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</si>
  <si>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</si>
  <si>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</si>
  <si>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</si>
  <si>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</si>
  <si>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</si>
  <si>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</si>
  <si>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</si>
  <si>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</si>
  <si>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</si>
  <si>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</si>
  <si>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</si>
  <si>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</si>
  <si>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</si>
  <si>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</si>
  <si>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</si>
  <si>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</si>
  <si>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</si>
  <si>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</si>
  <si>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</si>
  <si>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</si>
  <si>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</si>
  <si>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</si>
  <si>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</si>
  <si>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</si>
  <si>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</si>
  <si>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</si>
  <si>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</si>
  <si>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</si>
  <si>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</si>
  <si>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</si>
  <si>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</si>
  <si>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</si>
  <si>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</si>
  <si>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</si>
  <si>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</si>
  <si>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</si>
  <si>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</si>
  <si>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</si>
  <si>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</si>
  <si>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</si>
  <si>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</si>
  <si>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</si>
  <si>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</si>
  <si>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</si>
  <si>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</si>
  <si>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</si>
  <si>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</si>
  <si>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</si>
  <si>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</si>
  <si>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</si>
  <si>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</si>
  <si>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</si>
  <si>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</si>
  <si>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</si>
  <si>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</si>
  <si>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</si>
  <si>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</si>
  <si>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</si>
  <si>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</si>
  <si>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</si>
  <si>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</si>
  <si>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</si>
  <si>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</si>
  <si>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</si>
  <si>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</si>
  <si>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</si>
  <si>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</si>
  <si>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</si>
  <si>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</si>
  <si>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</si>
  <si>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</si>
  <si>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</si>
  <si>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</si>
  <si>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</si>
  <si>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</si>
  <si>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</si>
  <si>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</si>
  <si>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</si>
  <si>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</si>
  <si>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</si>
  <si>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</si>
  <si>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</si>
  <si>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</si>
  <si>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</si>
  <si>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</si>
  <si>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</si>
  <si>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</si>
  <si>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</si>
  <si>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</si>
  <si>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</si>
  <si>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</si>
  <si>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</si>
  <si>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</si>
  <si>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</si>
  <si>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</si>
  <si>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</si>
  <si>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</si>
  <si>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</si>
  <si>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</si>
  <si>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</si>
  <si>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</si>
  <si>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</si>
  <si>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</si>
  <si>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</si>
  <si>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</si>
  <si>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</si>
  <si>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</si>
  <si>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</si>
  <si>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</si>
  <si>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</si>
  <si>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</si>
  <si>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</si>
  <si>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</si>
  <si>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</si>
  <si>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</si>
  <si>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</si>
  <si>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</si>
  <si>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</si>
  <si>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</si>
  <si>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</si>
  <si>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</si>
  <si>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</si>
  <si>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</si>
  <si>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</si>
  <si>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</si>
  <si>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</si>
  <si>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</si>
  <si>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</si>
  <si>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</si>
  <si>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</si>
  <si>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</si>
  <si>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</si>
  <si>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</si>
  <si>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</si>
  <si>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</si>
  <si>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</si>
  <si>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</si>
  <si>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</si>
  <si>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</si>
  <si>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</si>
  <si>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</si>
  <si>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</si>
  <si>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</si>
  <si>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</si>
  <si>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</si>
  <si>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</si>
  <si>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</si>
  <si>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</si>
  <si>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</si>
  <si>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</si>
  <si>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</si>
  <si>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</si>
  <si>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</si>
  <si>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</si>
  <si>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</si>
  <si>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</si>
  <si>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</si>
  <si>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</si>
  <si>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</si>
  <si>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</si>
  <si>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</si>
  <si>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</si>
  <si>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</si>
  <si>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</si>
  <si>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</si>
  <si>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</si>
  <si>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</si>
  <si>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</si>
  <si>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</si>
  <si>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</si>
  <si>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</si>
  <si>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</si>
  <si>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</si>
  <si>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</si>
  <si>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</si>
  <si>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</si>
  <si>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</si>
  <si>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</si>
  <si>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</si>
  <si>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</si>
  <si>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</si>
  <si>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</si>
  <si>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</si>
  <si>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</si>
  <si>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</si>
  <si>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</si>
  <si>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</si>
  <si>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</si>
  <si>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</si>
  <si>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</si>
  <si>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</si>
  <si>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</si>
  <si>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</si>
  <si>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</si>
  <si>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</si>
  <si>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</si>
  <si>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</si>
  <si>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</si>
  <si>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</si>
  <si>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</si>
  <si>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</si>
  <si>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</si>
  <si>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</si>
  <si>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</si>
  <si>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</si>
  <si>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</si>
  <si>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</si>
  <si>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</si>
  <si>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</si>
  <si>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</si>
  <si>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</si>
  <si>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</si>
  <si>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</si>
  <si>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</si>
  <si>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</si>
  <si>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</si>
  <si>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</si>
  <si>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</si>
  <si>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</si>
  <si>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</si>
  <si>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</si>
  <si>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</si>
  <si>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</si>
  <si>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</si>
  <si>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</si>
  <si>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</si>
  <si>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</si>
  <si>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</si>
  <si>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</si>
  <si>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</si>
  <si>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</si>
  <si>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</si>
  <si>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</si>
  <si>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</si>
  <si>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</si>
  <si>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</si>
  <si>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</si>
  <si>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</si>
  <si>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</si>
  <si>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</si>
  <si>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</si>
  <si>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</si>
  <si>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</si>
  <si>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</si>
  <si>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</si>
  <si>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</si>
  <si>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</si>
  <si>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</si>
  <si>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</si>
  <si>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</si>
  <si>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</si>
  <si>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</si>
  <si>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</si>
  <si>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</si>
  <si>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</si>
  <si>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</si>
  <si>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</si>
  <si>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</si>
  <si>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</si>
  <si>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</si>
  <si>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</si>
  <si>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</si>
  <si>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</si>
  <si>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</si>
  <si>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</si>
  <si>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</si>
  <si>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</si>
  <si>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</si>
  <si>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</si>
  <si>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</si>
  <si>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</si>
  <si>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</si>
  <si>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</si>
  <si>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</si>
  <si>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</si>
  <si>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</si>
  <si>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</si>
  <si>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</si>
  <si>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</si>
  <si>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</si>
  <si>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</si>
  <si>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</si>
  <si>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</si>
  <si>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</si>
  <si>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</si>
  <si>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</si>
  <si>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</si>
  <si>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</si>
  <si>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</si>
  <si>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</si>
  <si>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</si>
  <si>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</si>
  <si>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</si>
  <si>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</si>
  <si>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</si>
  <si>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</si>
  <si>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</si>
  <si>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</si>
  <si>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</si>
  <si>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</si>
  <si>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</si>
  <si>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</si>
  <si>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</si>
  <si>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</si>
  <si>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</si>
  <si>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</si>
  <si>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</si>
  <si>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</si>
  <si>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</si>
  <si>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</si>
  <si>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</si>
  <si>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</si>
  <si>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</si>
  <si>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</si>
  <si>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</si>
  <si>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</si>
  <si>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</si>
  <si>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</si>
  <si>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</si>
  <si>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</si>
  <si>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</si>
  <si>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</si>
  <si>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</si>
  <si>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</si>
  <si>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</si>
  <si>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</si>
  <si>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</si>
  <si>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</si>
  <si>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</si>
  <si>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</si>
  <si>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</si>
  <si>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</si>
  <si>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</si>
  <si>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</si>
  <si>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</si>
  <si>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</si>
  <si>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</si>
  <si>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</si>
  <si>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</si>
  <si>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</si>
  <si>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</si>
  <si>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</si>
  <si>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</si>
  <si>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</si>
  <si>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</si>
  <si>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</si>
  <si>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</si>
  <si>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</si>
  <si>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</si>
  <si>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</si>
  <si>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</si>
  <si>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</si>
  <si>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</si>
  <si>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</si>
  <si>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</si>
  <si>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</si>
  <si>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</si>
  <si>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</si>
  <si>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</si>
  <si>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</si>
  <si>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</si>
  <si>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</si>
  <si>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</si>
  <si>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</si>
  <si>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</si>
  <si>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</si>
  <si>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</si>
  <si>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</si>
  <si>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</si>
  <si>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</si>
  <si>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</si>
  <si>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</si>
  <si>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</si>
  <si>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</si>
  <si>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</si>
  <si>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</si>
  <si>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</si>
  <si>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</si>
  <si>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</si>
  <si>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</si>
  <si>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</si>
  <si>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</si>
  <si>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</si>
  <si>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</si>
  <si>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</si>
  <si>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</si>
  <si>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</si>
  <si>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</si>
  <si>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</si>
  <si>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</si>
  <si>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</si>
  <si>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</si>
  <si>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</si>
  <si>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</si>
  <si>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</si>
  <si>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</si>
  <si>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</si>
  <si>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</si>
  <si>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</si>
  <si>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</si>
  <si>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</si>
  <si>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</si>
  <si>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</si>
  <si>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</si>
  <si>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</si>
  <si>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</si>
  <si>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</si>
  <si>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</si>
  <si>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</si>
  <si>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</si>
  <si>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</si>
  <si>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</si>
  <si>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</si>
  <si>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</si>
  <si>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</si>
  <si>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</si>
  <si>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</si>
  <si>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</si>
  <si>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</si>
  <si>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</si>
  <si>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</si>
  <si>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</si>
  <si>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</si>
  <si>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</si>
  <si>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</si>
  <si>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</si>
  <si>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</si>
  <si>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</si>
  <si>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</si>
  <si>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</si>
  <si>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</si>
  <si>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</si>
  <si>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</si>
  <si>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</si>
  <si>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</si>
  <si>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</si>
  <si>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</si>
  <si>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</si>
  <si>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</si>
  <si>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</si>
  <si>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</si>
  <si>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</si>
  <si>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</si>
  <si>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</si>
  <si>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</si>
  <si>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</si>
  <si>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</si>
  <si>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</si>
  <si>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</si>
  <si>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</si>
  <si>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</si>
  <si>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</si>
  <si>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</si>
  <si>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</si>
  <si>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</si>
  <si>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</si>
  <si>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</si>
  <si>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</si>
  <si>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</si>
  <si>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</si>
  <si>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</si>
  <si>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</si>
  <si>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</si>
  <si>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</si>
  <si>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</si>
  <si>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</si>
  <si>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</si>
  <si>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</si>
  <si>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</si>
  <si>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</si>
  <si>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</si>
  <si>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</si>
  <si>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</si>
  <si>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</si>
  <si>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</si>
  <si>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</si>
  <si>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</si>
  <si>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</si>
  <si>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</si>
  <si>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</si>
  <si>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</si>
  <si>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</si>
  <si>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</si>
  <si>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</si>
  <si>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</si>
  <si>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</si>
  <si>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</si>
  <si>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</si>
  <si>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</si>
  <si>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</si>
  <si>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</si>
  <si>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</si>
  <si>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</si>
  <si>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</si>
  <si>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</si>
  <si>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</si>
  <si>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</si>
  <si>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</si>
  <si>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</si>
  <si>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</si>
  <si>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</si>
  <si>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</si>
  <si>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</si>
  <si>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</si>
  <si>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</si>
  <si>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</si>
  <si>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</si>
  <si>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</si>
  <si>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</si>
  <si>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</si>
  <si>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</si>
  <si>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</si>
  <si>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</si>
  <si>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</si>
  <si>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</si>
  <si>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</si>
  <si>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</si>
  <si>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</si>
  <si>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</si>
  <si>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</si>
  <si>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</si>
  <si>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</si>
  <si>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</si>
  <si>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</si>
  <si>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</si>
  <si>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</si>
  <si>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</si>
  <si>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</si>
  <si>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</si>
  <si>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</si>
  <si>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</si>
  <si>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</si>
  <si>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</si>
  <si>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</si>
  <si>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</si>
  <si>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</si>
  <si>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</si>
  <si>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</si>
  <si>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</si>
  <si>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</si>
  <si>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</si>
  <si>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</si>
  <si>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</si>
  <si>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</si>
  <si>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</si>
  <si>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</si>
  <si>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</si>
  <si>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</si>
  <si>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</si>
  <si>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</si>
  <si>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</si>
  <si>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</si>
  <si>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</si>
  <si>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</si>
  <si>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</si>
  <si>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</si>
  <si>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</si>
  <si>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</si>
  <si>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</si>
  <si>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</si>
  <si>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</si>
  <si>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</si>
  <si>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</si>
  <si>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</si>
  <si>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</si>
  <si>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</si>
  <si>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</si>
  <si>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</si>
  <si>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</si>
  <si>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</si>
  <si>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</si>
  <si>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</si>
  <si>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</si>
  <si>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</si>
  <si>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</si>
  <si>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</si>
  <si>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</si>
  <si>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</si>
  <si>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</si>
  <si>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</si>
  <si>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</si>
  <si>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</si>
  <si>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</si>
  <si>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</si>
  <si>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</si>
  <si>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</si>
  <si>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</si>
  <si>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</si>
  <si>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</si>
  <si>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</si>
  <si>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</si>
  <si>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</si>
  <si>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</si>
  <si>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</si>
  <si>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</si>
  <si>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</si>
  <si>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</si>
  <si>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</si>
  <si>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</si>
  <si>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</si>
  <si>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</si>
  <si>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</si>
  <si>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</si>
  <si>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</si>
  <si>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</si>
  <si>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</si>
  <si>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</si>
  <si>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</si>
  <si>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</si>
  <si>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</si>
  <si>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</si>
  <si>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</si>
  <si>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</si>
  <si>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</si>
  <si>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</si>
  <si>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</si>
  <si>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</si>
  <si>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</si>
  <si>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</si>
  <si>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</si>
  <si>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</si>
  <si>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</si>
  <si>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</si>
  <si>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</si>
  <si>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</si>
  <si>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</si>
  <si>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</si>
  <si>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</si>
  <si>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</si>
  <si>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</si>
  <si>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</si>
  <si>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</si>
  <si>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</si>
  <si>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</si>
  <si>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</si>
  <si>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</si>
  <si>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</si>
  <si>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</si>
  <si>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</si>
  <si>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</si>
  <si>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</si>
  <si>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</si>
  <si>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</si>
  <si>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</si>
  <si>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</si>
  <si>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</si>
  <si>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</si>
  <si>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</si>
  <si>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</si>
  <si>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</si>
  <si>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</si>
  <si>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</si>
  <si>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</si>
  <si>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</si>
  <si>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</si>
  <si>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</si>
  <si>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</si>
  <si>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</si>
  <si>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</si>
  <si>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</si>
  <si>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</si>
  <si>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</si>
  <si>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</si>
  <si>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</si>
  <si>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</si>
  <si>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</si>
  <si>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</si>
  <si>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</si>
  <si>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</si>
  <si>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</si>
  <si>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</si>
  <si>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</si>
  <si>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</si>
  <si>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</si>
  <si>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</si>
  <si>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</si>
  <si>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</si>
  <si>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</si>
  <si>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</si>
  <si>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</si>
  <si>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</si>
  <si>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</si>
  <si>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</si>
  <si>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</si>
  <si>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</si>
  <si>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</si>
  <si>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</si>
  <si>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</si>
  <si>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</si>
  <si>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</si>
  <si>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</si>
  <si>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</si>
  <si>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</si>
  <si>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</si>
  <si>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</si>
  <si>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</si>
  <si>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</si>
  <si>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</si>
  <si>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</si>
  <si>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</si>
  <si>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</si>
  <si>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</si>
  <si>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</si>
  <si>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</si>
  <si>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</si>
  <si>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</si>
  <si>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</si>
  <si>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</si>
  <si>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</si>
  <si>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</si>
  <si>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</si>
  <si>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</si>
  <si>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</si>
  <si>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</si>
  <si>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</si>
  <si>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</si>
  <si>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</si>
  <si>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</si>
  <si>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</si>
  <si>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</si>
  <si>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</si>
  <si>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</si>
  <si>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</si>
  <si>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</si>
  <si>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</si>
  <si>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</si>
  <si>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</si>
  <si>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</si>
  <si>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</si>
  <si>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</si>
  <si>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</si>
  <si>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</si>
  <si>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</si>
  <si>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</si>
  <si>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</si>
  <si>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</si>
  <si>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</si>
  <si>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</si>
  <si>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</si>
  <si>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</si>
  <si>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</si>
  <si>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</si>
  <si>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</si>
  <si>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</si>
  <si>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</si>
  <si>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</si>
  <si>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</si>
  <si>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</si>
  <si>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</si>
  <si>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</si>
  <si>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</si>
  <si>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</si>
  <si>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</si>
  <si>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</si>
  <si>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</si>
  <si>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</si>
  <si>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</si>
  <si>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</si>
  <si>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</si>
  <si>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</si>
  <si>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</si>
  <si>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</si>
  <si>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</si>
  <si>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</si>
  <si>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</si>
  <si>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</si>
  <si>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</si>
  <si>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</si>
  <si>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</si>
  <si>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</si>
  <si>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</si>
  <si>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</si>
  <si>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</si>
  <si>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</si>
  <si>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</si>
  <si>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</si>
  <si>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</si>
  <si>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</si>
  <si>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</si>
  <si>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</si>
  <si>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</si>
  <si>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</si>
  <si>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</si>
  <si>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</si>
  <si>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</si>
  <si>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</si>
  <si>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</si>
  <si>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</si>
  <si>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</si>
  <si>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</si>
  <si>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</si>
  <si>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</si>
  <si>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</si>
  <si>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</si>
  <si>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</si>
  <si>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</si>
  <si>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</si>
  <si>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</si>
  <si>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</si>
  <si>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</si>
  <si>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</si>
  <si>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</si>
  <si>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</si>
  <si>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</si>
  <si>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</si>
  <si>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</si>
  <si>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</si>
  <si>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</si>
  <si>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</si>
  <si>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</si>
  <si>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</si>
  <si>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</si>
  <si>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</si>
  <si>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</si>
  <si>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</si>
  <si>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</si>
  <si>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</si>
  <si>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</si>
  <si>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</si>
  <si>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</si>
  <si>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</si>
  <si>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</si>
  <si>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</si>
  <si>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</si>
  <si>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</si>
  <si>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</si>
  <si>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</si>
  <si>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</si>
  <si>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</si>
  <si>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</si>
  <si>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</si>
  <si>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</si>
  <si>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</si>
  <si>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</si>
  <si>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</si>
  <si>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</si>
  <si>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</si>
  <si>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</si>
  <si>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</si>
  <si>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</si>
  <si>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</si>
  <si>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</si>
  <si>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</si>
  <si>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</si>
  <si>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</si>
  <si>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</si>
  <si>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</si>
  <si>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</si>
  <si>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</si>
  <si>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</si>
  <si>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</si>
  <si>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</si>
  <si>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</si>
  <si>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</si>
  <si>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</si>
  <si>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</si>
  <si>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</si>
  <si>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</si>
  <si>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</si>
  <si>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</si>
  <si>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</si>
  <si>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</si>
  <si>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</si>
  <si>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</si>
  <si>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</si>
  <si>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</si>
  <si>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</si>
  <si>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</si>
  <si>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</si>
  <si>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</si>
  <si>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</si>
  <si>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</si>
  <si>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</si>
  <si>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</si>
  <si>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</si>
  <si>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</si>
  <si>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</si>
  <si>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</si>
  <si>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</si>
  <si>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</si>
  <si>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</si>
  <si>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</si>
  <si>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</si>
  <si>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</si>
  <si>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</si>
  <si>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</si>
  <si>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</si>
  <si>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</si>
  <si>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</si>
  <si>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</si>
  <si>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</si>
  <si>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</si>
  <si>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</si>
  <si>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</si>
  <si>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</si>
  <si>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</si>
  <si>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</si>
  <si>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</si>
  <si>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</si>
  <si>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</si>
  <si>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</si>
  <si>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</si>
  <si>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</si>
  <si>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</si>
  <si>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</si>
  <si>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</si>
  <si>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</si>
  <si>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</si>
  <si>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</si>
  <si>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</si>
  <si>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</si>
  <si>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</si>
  <si>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</si>
  <si>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</si>
  <si>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</si>
  <si>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</si>
  <si>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</si>
  <si>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</si>
  <si>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</si>
  <si>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</si>
  <si>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</si>
  <si>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</si>
  <si>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</si>
  <si>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</si>
  <si>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</si>
  <si>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</si>
  <si>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</si>
  <si>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</si>
  <si>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</si>
  <si>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</si>
  <si>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</si>
  <si>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</si>
  <si>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</si>
  <si>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</si>
  <si>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</si>
  <si>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</si>
  <si>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</si>
  <si>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</si>
  <si>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</si>
  <si>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</si>
  <si>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</si>
  <si>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</si>
  <si>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</si>
  <si>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</si>
  <si>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</si>
  <si>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</si>
  <si>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</si>
  <si>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</si>
  <si>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</si>
  <si>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</si>
  <si>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</si>
  <si>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</si>
  <si>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</si>
  <si>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</si>
  <si>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</si>
  <si>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</si>
  <si>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</si>
  <si>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</si>
  <si>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</si>
  <si>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</si>
  <si>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</si>
  <si>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</si>
  <si>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</si>
  <si>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</si>
  <si>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</si>
  <si>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</si>
  <si>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</si>
  <si>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</si>
  <si>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</si>
  <si>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</si>
  <si>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</si>
  <si>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</si>
  <si>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</si>
  <si>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</si>
  <si>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</si>
  <si>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</si>
  <si>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</si>
  <si>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</si>
  <si>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</si>
  <si>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</si>
  <si>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</si>
  <si>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</si>
  <si>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</si>
  <si>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</si>
  <si>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</si>
  <si>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</si>
  <si>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</si>
  <si>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</si>
  <si>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</si>
  <si>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</si>
  <si>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</si>
  <si>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</si>
  <si>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</si>
  <si>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</si>
  <si>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</si>
  <si>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</si>
  <si>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</si>
  <si>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</si>
  <si>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</si>
  <si>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</si>
  <si>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</si>
  <si>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</si>
  <si>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</si>
  <si>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</si>
  <si>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</si>
  <si>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</si>
  <si>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</si>
  <si>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</si>
  <si>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</si>
  <si>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</si>
  <si>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</si>
  <si>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</si>
  <si>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</si>
  <si>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</si>
  <si>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</si>
  <si>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</si>
  <si>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</si>
  <si>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</si>
  <si>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</si>
  <si>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</si>
  <si>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</si>
  <si>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</si>
  <si>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</si>
  <si>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</si>
  <si>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</si>
  <si>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</si>
  <si>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</si>
  <si>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</si>
  <si>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</si>
  <si>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</si>
  <si>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</si>
  <si>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</si>
  <si>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</si>
  <si>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</si>
  <si>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</si>
  <si>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</si>
  <si>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</si>
  <si>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</si>
  <si>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</si>
  <si>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</si>
  <si>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</si>
  <si>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</si>
  <si>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</si>
  <si>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</si>
  <si>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</si>
  <si>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</si>
  <si>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</si>
  <si>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</si>
  <si>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</si>
  <si>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</si>
  <si>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</si>
  <si>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</si>
  <si>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</si>
  <si>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</si>
  <si>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</si>
  <si>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</si>
  <si>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</si>
  <si>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</si>
  <si>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</si>
  <si>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</si>
  <si>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</si>
  <si>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</si>
  <si>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</si>
  <si>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</si>
  <si>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</si>
  <si>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</si>
  <si>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</si>
  <si>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</si>
  <si>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</si>
  <si>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</si>
  <si>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</si>
  <si>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</si>
  <si>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</si>
  <si>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</si>
  <si>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</si>
  <si>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</si>
  <si>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</si>
  <si>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</si>
  <si>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</si>
  <si>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</si>
  <si>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</si>
  <si>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</si>
  <si>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</si>
  <si>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</si>
  <si>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</si>
  <si>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</si>
  <si>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</si>
  <si>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</si>
  <si>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</si>
  <si>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</si>
  <si>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</si>
  <si>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</si>
  <si>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</si>
  <si>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</si>
  <si>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</si>
  <si>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</si>
  <si>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</si>
  <si>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</si>
  <si>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</si>
  <si>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</si>
  <si>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</si>
  <si>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</si>
  <si>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</si>
  <si>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</si>
  <si>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</si>
  <si>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</si>
  <si>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</si>
  <si>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</si>
  <si>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</si>
  <si>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</si>
  <si>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</si>
  <si>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</si>
  <si>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</si>
  <si>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</si>
  <si>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</si>
  <si>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</si>
  <si>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</si>
  <si>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</si>
  <si>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</si>
  <si>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</si>
  <si>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</si>
  <si>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</si>
  <si>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</si>
  <si>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</si>
  <si>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</si>
  <si>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</si>
  <si>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</si>
  <si>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</si>
  <si>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</si>
  <si>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</si>
  <si>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</si>
  <si>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</si>
  <si>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</si>
  <si>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</si>
  <si>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</si>
  <si>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</si>
  <si>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</si>
  <si>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</si>
  <si>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</si>
  <si>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</si>
  <si>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</si>
  <si>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</si>
  <si>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</si>
  <si>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</si>
  <si>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</si>
  <si>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</si>
  <si>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</si>
  <si>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</si>
  <si>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</si>
  <si>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</si>
  <si>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</si>
  <si>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</si>
  <si>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</si>
  <si>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</si>
  <si>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</si>
  <si>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</si>
  <si>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</si>
  <si>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</si>
  <si>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</si>
  <si>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</si>
  <si>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</si>
  <si>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</si>
  <si>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</si>
  <si>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</si>
  <si>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</si>
  <si>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</si>
  <si>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</si>
  <si>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</si>
  <si>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</si>
  <si>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</si>
  <si>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</si>
  <si>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</si>
  <si>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</si>
  <si>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</si>
  <si>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</si>
  <si>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</si>
  <si>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</si>
  <si>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</si>
  <si>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</si>
  <si>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</si>
  <si>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</si>
  <si>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</si>
  <si>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</si>
  <si>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</si>
  <si>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</si>
  <si>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</si>
  <si>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</si>
  <si>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</si>
  <si>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</si>
  <si>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</si>
  <si>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</si>
  <si>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</si>
  <si>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</si>
  <si>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</si>
  <si>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</si>
  <si>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</si>
  <si>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</si>
  <si>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</si>
  <si>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</si>
  <si>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</si>
  <si>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</si>
  <si>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</si>
  <si>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</si>
  <si>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</si>
  <si>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</si>
  <si>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</si>
  <si>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</si>
  <si>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</si>
  <si>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</si>
  <si>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</si>
  <si>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</si>
  <si>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</si>
  <si>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</si>
  <si>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</si>
  <si>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</si>
  <si>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</si>
  <si>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</si>
  <si>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</si>
  <si>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</si>
  <si>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</si>
  <si>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</si>
  <si>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</si>
  <si>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</si>
  <si>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</si>
  <si>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</si>
  <si>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</si>
  <si>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</si>
  <si>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</si>
  <si>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</si>
  <si>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</si>
  <si>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</si>
  <si>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</si>
  <si>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</si>
  <si>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</si>
  <si>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</si>
  <si>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</si>
  <si>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</si>
  <si>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</si>
  <si>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</si>
  <si>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</si>
  <si>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</si>
  <si>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</si>
  <si>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</si>
  <si>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</si>
  <si>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</si>
  <si>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</si>
  <si>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</si>
  <si>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</si>
  <si>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</si>
  <si>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</si>
  <si>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</si>
  <si>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</si>
  <si>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</si>
  <si>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</si>
  <si>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</si>
  <si>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</si>
  <si>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</si>
  <si>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</si>
  <si>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</si>
  <si>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</si>
  <si>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</si>
  <si>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</si>
  <si>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</si>
  <si>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</si>
  <si>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</si>
  <si>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</si>
  <si>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</si>
  <si>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</si>
  <si>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</si>
  <si>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</si>
  <si>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</si>
  <si>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</si>
  <si>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</si>
  <si>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</si>
  <si>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</si>
  <si>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</si>
  <si>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</si>
  <si>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</si>
  <si>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</si>
  <si>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</si>
  <si>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</si>
  <si>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</si>
  <si>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</si>
  <si>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</si>
  <si>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</si>
  <si>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</si>
  <si>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</si>
  <si>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</si>
  <si>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</si>
  <si>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</si>
  <si>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</si>
  <si>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</si>
  <si>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</si>
  <si>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</si>
  <si>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</si>
  <si>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</si>
  <si>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</si>
  <si>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</si>
  <si>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</si>
  <si>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</si>
  <si>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</si>
  <si>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</si>
  <si>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</si>
  <si>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</si>
  <si>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</si>
  <si>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</si>
  <si>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</si>
  <si>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</si>
  <si>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</si>
  <si>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</si>
  <si>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</si>
  <si>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</si>
  <si>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</si>
  <si>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</si>
  <si>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</si>
  <si>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</si>
  <si>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</si>
  <si>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</si>
  <si>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</si>
  <si>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</si>
  <si>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</si>
  <si>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</si>
  <si>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</si>
  <si>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</si>
  <si>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</si>
  <si>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</si>
  <si>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</si>
  <si>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</si>
  <si>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</si>
  <si>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</si>
  <si>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</si>
  <si>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</si>
  <si>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</si>
  <si>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</si>
  <si>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</si>
  <si>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</si>
  <si>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</si>
  <si>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</si>
  <si>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</si>
  <si>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</si>
  <si>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</si>
  <si>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</si>
  <si>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</si>
  <si>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</si>
  <si>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</si>
  <si>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</si>
  <si>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</si>
  <si>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</si>
  <si>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</si>
  <si>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</si>
  <si>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</si>
  <si>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</si>
  <si>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</si>
  <si>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</si>
  <si>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</si>
  <si>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</si>
  <si>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</si>
  <si>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</si>
  <si>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</si>
  <si>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</si>
  <si>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</si>
  <si>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</si>
  <si>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</si>
  <si>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</si>
  <si>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</si>
  <si>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</si>
  <si>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</si>
  <si>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</si>
  <si>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</si>
  <si>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</si>
  <si>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</si>
  <si>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</si>
  <si>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</si>
  <si>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</si>
  <si>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</si>
  <si>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</si>
  <si>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</si>
  <si>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</si>
  <si>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</si>
  <si>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</si>
  <si>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</si>
  <si>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</si>
  <si>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</si>
  <si>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</si>
  <si>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</si>
  <si>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</si>
  <si>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</si>
  <si>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</si>
  <si>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</si>
  <si>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</si>
  <si>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</si>
  <si>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</si>
  <si>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</si>
  <si>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</si>
  <si>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</si>
  <si>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</si>
  <si>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</si>
  <si>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</si>
  <si>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</si>
  <si>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</si>
  <si>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</si>
  <si>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</si>
  <si>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</si>
  <si>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</si>
  <si>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</si>
  <si>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</si>
  <si>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</si>
  <si>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</si>
  <si>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</si>
  <si>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</si>
  <si>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</si>
  <si>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</si>
  <si>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</si>
  <si>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</si>
  <si>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</si>
  <si>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</si>
  <si>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</si>
  <si>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</si>
  <si>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</si>
  <si>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</si>
  <si>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</si>
  <si>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</si>
  <si>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</si>
  <si>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</si>
  <si>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</si>
  <si>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</si>
  <si>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</si>
  <si>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</si>
  <si>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</si>
  <si>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</si>
  <si>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</si>
  <si>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</si>
  <si>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</si>
  <si>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</si>
  <si>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</si>
  <si>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</si>
  <si>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</si>
  <si>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</si>
  <si>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</si>
  <si>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</si>
  <si>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</si>
  <si>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</si>
  <si>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</si>
  <si>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</si>
  <si>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</si>
  <si>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</si>
  <si>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</si>
  <si>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</si>
  <si>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</si>
  <si>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</si>
  <si>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</si>
  <si>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</si>
  <si>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</si>
  <si>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</si>
  <si>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</si>
  <si>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</si>
  <si>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</si>
  <si>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</si>
  <si>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</si>
  <si>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</si>
  <si>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</si>
  <si>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</si>
  <si>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</si>
  <si>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</si>
  <si>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</si>
  <si>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</si>
  <si>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</si>
  <si>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</si>
  <si>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</si>
  <si>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</si>
  <si>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</si>
  <si>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</si>
  <si>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</si>
  <si>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</si>
  <si>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</si>
  <si>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</si>
  <si>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</si>
  <si>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</si>
  <si>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</si>
  <si>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</si>
  <si>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</si>
  <si>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</si>
  <si>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</si>
  <si>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</si>
  <si>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</si>
  <si>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</si>
  <si>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</si>
  <si>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</si>
  <si>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</si>
  <si>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</si>
  <si>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</si>
  <si>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</si>
  <si>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</si>
  <si>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</si>
  <si>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</si>
  <si>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</si>
  <si>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</si>
  <si>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</si>
  <si>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</si>
  <si>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</si>
  <si>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</si>
  <si>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</si>
  <si>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</si>
  <si>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</si>
  <si>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</si>
  <si>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</si>
  <si>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</si>
  <si>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</si>
  <si>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</si>
  <si>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</si>
  <si>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</si>
  <si>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</si>
  <si>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</si>
  <si>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</si>
  <si>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</si>
  <si>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</si>
  <si>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</si>
  <si>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</si>
  <si>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</si>
  <si>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</si>
  <si>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</si>
  <si>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</si>
  <si>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</si>
  <si>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</si>
  <si>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</si>
  <si>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</si>
  <si>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</si>
  <si>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</si>
  <si>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</si>
  <si>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</si>
  <si>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</si>
  <si>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</si>
  <si>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</si>
  <si>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</si>
  <si>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</si>
  <si>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</si>
  <si>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</si>
  <si>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</si>
  <si>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</si>
  <si>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</si>
  <si>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</si>
  <si>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</si>
  <si>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</si>
  <si>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</si>
  <si>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</si>
  <si>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</si>
  <si>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</si>
  <si>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</si>
  <si>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</si>
  <si>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</si>
  <si>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</si>
  <si>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</si>
  <si>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</si>
  <si>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</si>
  <si>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</si>
  <si>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</si>
  <si>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</si>
  <si>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</si>
  <si>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</si>
  <si>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</si>
  <si>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</si>
  <si>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</si>
  <si>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</si>
  <si>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</si>
  <si>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</si>
  <si>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</si>
  <si>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</si>
  <si>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</si>
  <si>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</si>
  <si>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</si>
  <si>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</si>
  <si>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</si>
  <si>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</si>
  <si>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</si>
  <si>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</si>
  <si>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</si>
  <si>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</si>
  <si>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</si>
  <si>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</si>
  <si>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</si>
  <si>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</si>
  <si>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</si>
  <si>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</si>
  <si>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</si>
  <si>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</si>
  <si>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</si>
  <si>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</si>
  <si>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</si>
  <si>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</si>
  <si>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</si>
  <si>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</si>
  <si>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</si>
  <si>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</si>
  <si>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</si>
  <si>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</si>
  <si>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</si>
  <si>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</si>
  <si>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</si>
  <si>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</si>
  <si>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</si>
  <si>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</si>
  <si>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</si>
  <si>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</si>
  <si>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</si>
  <si>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</si>
  <si>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</si>
  <si>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</si>
  <si>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</si>
  <si>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</si>
  <si>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</si>
  <si>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</si>
  <si>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</si>
  <si>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</si>
  <si>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</si>
  <si>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</si>
  <si>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</si>
  <si>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</si>
  <si>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</si>
  <si>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</si>
  <si>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</si>
  <si>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</si>
  <si>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</si>
  <si>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</si>
  <si>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</si>
  <si>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</si>
  <si>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</si>
  <si>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</si>
  <si>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</si>
  <si>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</si>
  <si>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</si>
  <si>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</si>
  <si>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</si>
  <si>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</si>
  <si>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</si>
  <si>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</si>
  <si>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</si>
  <si>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</si>
  <si>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</si>
  <si>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</si>
  <si>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</si>
  <si>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</si>
  <si>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</si>
  <si>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</si>
  <si>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</si>
  <si>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</si>
  <si>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</si>
  <si>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</si>
  <si>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</si>
  <si>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</si>
  <si>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</si>
  <si>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</si>
  <si>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</si>
  <si>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</si>
  <si>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</si>
  <si>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</si>
  <si>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</si>
  <si>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</si>
  <si>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</si>
  <si>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</si>
  <si>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</si>
  <si>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</si>
  <si>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</si>
  <si>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</si>
  <si>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</si>
  <si>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</si>
  <si>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</si>
  <si>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</si>
  <si>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</si>
  <si>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</si>
  <si>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</si>
  <si>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</si>
  <si>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</si>
  <si>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</si>
  <si>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</si>
  <si>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</si>
  <si>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</si>
  <si>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</si>
  <si>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</si>
  <si>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</si>
  <si>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</si>
  <si>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</si>
  <si>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</si>
  <si>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</si>
  <si>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</si>
  <si>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</si>
  <si>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</si>
  <si>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</si>
  <si>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</si>
  <si>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</si>
  <si>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</si>
  <si>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</si>
  <si>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</si>
  <si>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</si>
  <si>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</si>
  <si>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</si>
  <si>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</si>
  <si>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</si>
  <si>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</si>
  <si>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</si>
  <si>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</si>
  <si>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</si>
  <si>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</si>
  <si>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</si>
  <si>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</si>
  <si>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</si>
  <si>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</si>
  <si>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</si>
  <si>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</si>
  <si>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</si>
  <si>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</si>
  <si>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</si>
  <si>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</si>
  <si>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</si>
  <si>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</si>
  <si>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</si>
  <si>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</si>
  <si>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</si>
  <si>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</si>
  <si>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</si>
  <si>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</si>
  <si>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</si>
  <si>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</si>
  <si>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</si>
  <si>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</si>
  <si>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</si>
  <si>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</si>
  <si>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</si>
  <si>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</si>
  <si>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</si>
  <si>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</si>
  <si>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</si>
  <si>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</si>
  <si>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</si>
  <si>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</si>
  <si>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</si>
  <si>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</si>
  <si>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</si>
  <si>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</si>
  <si>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</si>
  <si>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</si>
  <si>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</si>
  <si>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</si>
  <si>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</si>
  <si>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</si>
  <si>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</si>
  <si>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</si>
  <si>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</si>
  <si>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</si>
  <si>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</si>
  <si>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</si>
  <si>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</si>
  <si>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</si>
  <si>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</si>
  <si>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</si>
  <si>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</si>
  <si>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</si>
  <si>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</si>
  <si>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</si>
  <si>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</si>
  <si>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</si>
  <si>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</si>
  <si>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</si>
  <si>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</si>
  <si>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</si>
  <si>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</si>
  <si>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</si>
  <si>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</si>
  <si>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</si>
  <si>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</si>
  <si>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</si>
  <si>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</si>
  <si>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</si>
  <si>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</si>
  <si>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</si>
  <si>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</si>
  <si>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</si>
  <si>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</si>
  <si>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</si>
  <si>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</si>
  <si>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</si>
  <si>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</si>
  <si>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</si>
  <si>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</si>
  <si>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</si>
  <si>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</si>
  <si>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</si>
  <si>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</si>
  <si>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</si>
  <si>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</si>
  <si>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</si>
  <si>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</si>
  <si>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</si>
  <si>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</si>
  <si>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</si>
  <si>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</si>
  <si>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</si>
  <si>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</si>
  <si>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</si>
  <si>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</si>
  <si>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</si>
  <si>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</si>
  <si>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</si>
  <si>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</si>
  <si>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</si>
  <si>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</si>
  <si>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</si>
  <si>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</si>
  <si>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</si>
  <si>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</si>
  <si>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</si>
  <si>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</si>
  <si>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</si>
  <si>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</si>
  <si>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</si>
  <si>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</si>
  <si>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</si>
  <si>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</si>
  <si>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</si>
  <si>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</si>
  <si>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</si>
  <si>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</si>
  <si>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</si>
  <si>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</si>
  <si>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</si>
  <si>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</si>
  <si>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</si>
  <si>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</si>
  <si>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</si>
  <si>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</si>
  <si>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</si>
  <si>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</si>
  <si>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</si>
  <si>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</si>
  <si>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</si>
  <si>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</si>
  <si>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</si>
  <si>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</si>
  <si>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</si>
  <si>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</si>
  <si>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</si>
  <si>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</si>
  <si>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</si>
  <si>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</si>
  <si>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</si>
  <si>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</si>
  <si>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</si>
  <si>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</si>
  <si>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</si>
  <si>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</si>
  <si>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</si>
  <si>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</si>
  <si>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</si>
  <si>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</si>
  <si>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</si>
  <si>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</si>
  <si>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</si>
  <si>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</si>
  <si>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</si>
  <si>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</si>
  <si>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</si>
  <si>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</si>
  <si>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</si>
  <si>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</si>
  <si>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</si>
  <si>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</si>
  <si>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</si>
  <si>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</si>
  <si>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</si>
  <si>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</si>
  <si>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</si>
  <si>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</si>
  <si>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</si>
  <si>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</si>
  <si>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</si>
  <si>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</si>
  <si>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</si>
  <si>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</si>
  <si>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</si>
  <si>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</si>
  <si>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</si>
  <si>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</si>
  <si>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</si>
  <si>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</si>
  <si>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</si>
  <si>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</si>
  <si>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</si>
  <si>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</si>
  <si>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</si>
  <si>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</si>
  <si>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</si>
  <si>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</si>
  <si>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</si>
  <si>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</si>
  <si>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</si>
  <si>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</si>
  <si>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</si>
  <si>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</si>
  <si>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</si>
  <si>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</si>
  <si>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</si>
  <si>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</si>
  <si>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</si>
  <si>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</si>
  <si>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</si>
  <si>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</si>
  <si>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</si>
  <si>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</si>
  <si>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</si>
  <si>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</si>
  <si>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</si>
  <si>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</si>
  <si>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</si>
  <si>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</si>
  <si>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</si>
  <si>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</si>
  <si>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</si>
  <si>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</si>
  <si>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</si>
  <si>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</si>
  <si>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</si>
  <si>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</si>
  <si>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</si>
  <si>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</si>
  <si>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</si>
  <si>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</si>
  <si>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</si>
  <si>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</si>
  <si>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</si>
  <si>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</si>
  <si>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</si>
  <si>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</si>
  <si>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</si>
  <si>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</si>
  <si>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</si>
  <si>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</si>
  <si>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</si>
  <si>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</si>
  <si>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</si>
  <si>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</si>
  <si>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</si>
  <si>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</si>
  <si>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</si>
  <si>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</si>
  <si>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</si>
  <si>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</si>
  <si>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</si>
  <si>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</si>
  <si>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</si>
  <si>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</si>
  <si>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</si>
  <si>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</si>
  <si>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</si>
  <si>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</si>
  <si>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</si>
  <si>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</si>
  <si>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</si>
  <si>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</si>
  <si>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</si>
  <si>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</si>
  <si>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</si>
  <si>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</si>
  <si>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</si>
  <si>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</si>
  <si>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</si>
  <si>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</si>
  <si>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</si>
  <si>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</si>
  <si>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</si>
  <si>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</si>
  <si>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</si>
  <si>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</si>
  <si>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</si>
  <si>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</si>
  <si>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</si>
  <si>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</si>
  <si>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</si>
  <si>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</si>
  <si>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</si>
  <si>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</si>
  <si>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</si>
  <si>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</si>
  <si>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</si>
  <si>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</si>
  <si>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</si>
  <si>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</si>
  <si>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</si>
  <si>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</si>
  <si>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</si>
  <si>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</si>
  <si>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</si>
  <si>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</si>
  <si>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</si>
  <si>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</si>
  <si>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</si>
  <si>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</si>
  <si>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</si>
  <si>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</si>
  <si>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</si>
  <si>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</si>
  <si>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</si>
  <si>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</si>
  <si>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</si>
  <si>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</si>
  <si>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</si>
  <si>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</si>
  <si>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</si>
  <si>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</si>
  <si>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</si>
  <si>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</si>
  <si>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</si>
  <si>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</si>
  <si>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</si>
  <si>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</si>
  <si>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</si>
  <si>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</si>
  <si>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</si>
  <si>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</si>
  <si>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</si>
  <si>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</si>
  <si>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</si>
  <si>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</si>
  <si>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</si>
  <si>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</si>
  <si>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</si>
  <si>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</si>
  <si>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</si>
  <si>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</si>
  <si>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</si>
  <si>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</si>
  <si>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</si>
  <si>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</si>
  <si>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</si>
  <si>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</si>
  <si>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</si>
  <si>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</si>
  <si>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</si>
  <si>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</si>
  <si>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</si>
  <si>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</si>
  <si>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</si>
  <si>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</si>
  <si>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</si>
  <si>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</si>
  <si>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</si>
  <si>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</si>
  <si>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</si>
  <si>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</si>
  <si>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</si>
  <si>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</si>
  <si>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</si>
  <si>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</si>
  <si>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</si>
  <si>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</si>
  <si>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</si>
  <si>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</si>
  <si>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</si>
  <si>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</si>
  <si>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</si>
  <si>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</si>
  <si>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</si>
  <si>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</si>
  <si>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</si>
  <si>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</si>
  <si>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</si>
  <si>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</si>
  <si>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</si>
  <si>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</si>
  <si>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</si>
  <si>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</si>
  <si>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</si>
  <si>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</si>
  <si>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</si>
  <si>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</si>
  <si>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</si>
  <si>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</si>
  <si>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</si>
  <si>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</si>
  <si>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</si>
  <si>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</si>
  <si>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</si>
  <si>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</si>
  <si>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</si>
  <si>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</si>
  <si>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</si>
  <si>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</si>
  <si>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</si>
  <si>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</si>
  <si>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</si>
  <si>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</si>
  <si>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</si>
  <si>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</si>
  <si>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</si>
  <si>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</si>
  <si>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</si>
  <si>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</si>
  <si>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</si>
  <si>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</si>
  <si>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</si>
  <si>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</si>
  <si>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</si>
  <si>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</si>
  <si>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</si>
  <si>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</si>
  <si>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</si>
  <si>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</si>
  <si>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</si>
  <si>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</si>
  <si>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</si>
  <si>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</si>
  <si>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</si>
  <si>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</si>
  <si>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</si>
  <si>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</si>
  <si>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</si>
  <si>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</si>
  <si>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</si>
  <si>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</si>
  <si>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</si>
  <si>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</si>
  <si>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</si>
  <si>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</si>
  <si>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</si>
  <si>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</si>
  <si>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</si>
  <si>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</si>
  <si>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</si>
  <si>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</si>
  <si>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</si>
  <si>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</si>
  <si>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</si>
  <si>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</si>
  <si>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</si>
  <si>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</si>
  <si>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</si>
  <si>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</si>
  <si>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</si>
  <si>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</si>
  <si>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</si>
  <si>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</si>
  <si>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</si>
  <si>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</si>
  <si>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</si>
  <si>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</si>
  <si>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</si>
  <si>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</si>
  <si>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</si>
  <si>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</si>
  <si>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</si>
  <si>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</si>
  <si>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</si>
  <si>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</si>
  <si>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</si>
  <si>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</si>
  <si>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</si>
  <si>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</si>
  <si>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</si>
  <si>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</si>
  <si>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</si>
  <si>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</si>
  <si>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</si>
  <si>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</si>
  <si>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</si>
  <si>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</si>
  <si>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</si>
  <si>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</si>
  <si>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</si>
  <si>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</si>
  <si>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</si>
  <si>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</si>
  <si>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</si>
  <si>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</si>
  <si>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</si>
  <si>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</si>
  <si>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</si>
  <si>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</si>
  <si>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</si>
  <si>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</si>
  <si>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</si>
  <si>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</si>
  <si>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</si>
  <si>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</si>
  <si>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</si>
  <si>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</si>
  <si>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</si>
  <si>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</si>
  <si>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</si>
  <si>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</si>
  <si>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</si>
  <si>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</si>
  <si>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</si>
  <si>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</si>
  <si>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</si>
  <si>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</si>
  <si>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</si>
  <si>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</si>
  <si>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</si>
  <si>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</si>
  <si>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</si>
  <si>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</si>
  <si>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</si>
  <si>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</si>
  <si>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</si>
  <si>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</si>
  <si>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</si>
  <si>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</si>
  <si>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</si>
  <si>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</si>
  <si>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</si>
  <si>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</si>
  <si>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</si>
  <si>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</si>
  <si>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</si>
  <si>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</si>
  <si>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</si>
  <si>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</si>
  <si>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</si>
  <si>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</si>
  <si>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</si>
  <si>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</si>
  <si>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</si>
  <si>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</si>
  <si>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</si>
  <si>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</si>
  <si>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</si>
  <si>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</si>
  <si>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</si>
  <si>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</si>
  <si>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</si>
  <si>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</si>
  <si>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</si>
  <si>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</si>
  <si>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</si>
  <si>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</si>
  <si>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</si>
  <si>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</si>
  <si>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</si>
  <si>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</si>
  <si>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</si>
  <si>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</si>
  <si>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</si>
  <si>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</si>
  <si>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</si>
  <si>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</si>
  <si>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</si>
  <si>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</si>
  <si>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</si>
  <si>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</si>
  <si>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</si>
  <si>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</si>
  <si>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</si>
  <si>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</si>
  <si>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</si>
  <si>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</si>
  <si>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</si>
  <si>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</si>
  <si>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</si>
  <si>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</si>
  <si>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</si>
  <si>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</si>
  <si>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</si>
  <si>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</si>
  <si>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</si>
  <si>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</si>
  <si>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</si>
  <si>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</si>
  <si>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</si>
  <si>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</si>
  <si>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</si>
  <si>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</si>
  <si>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</si>
  <si>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</si>
  <si>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</si>
  <si>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</si>
  <si>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</si>
  <si>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</si>
  <si>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</si>
  <si>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</si>
  <si>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</si>
  <si>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</si>
  <si>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</si>
  <si>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</si>
  <si>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</si>
  <si>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</si>
  <si>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</si>
  <si>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</si>
  <si>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</si>
  <si>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</si>
  <si>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</si>
  <si>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</si>
  <si>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</si>
  <si>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</si>
  <si>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</si>
  <si>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</si>
  <si>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</si>
  <si>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</si>
  <si>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</si>
  <si>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</si>
  <si>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</si>
  <si>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</si>
  <si>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</si>
  <si>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</si>
  <si>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</si>
  <si>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</si>
  <si>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</si>
  <si>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</si>
  <si>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</si>
  <si>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</si>
  <si>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</si>
  <si>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</si>
  <si>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</si>
  <si>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</si>
  <si>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</si>
  <si>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</si>
  <si>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</si>
  <si>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</si>
  <si>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</si>
  <si>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</si>
  <si>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</si>
  <si>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</si>
  <si>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</si>
  <si>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</si>
  <si>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</si>
  <si>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</si>
  <si>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</si>
  <si>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</si>
  <si>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</si>
  <si>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</si>
  <si>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</si>
  <si>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</si>
  <si>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</si>
  <si>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</si>
  <si>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</si>
  <si>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</si>
  <si>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</si>
  <si>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</si>
  <si>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</si>
  <si>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</si>
  <si>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</si>
  <si>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</si>
  <si>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</si>
  <si>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</si>
  <si>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</si>
  <si>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</si>
  <si>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</si>
  <si>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</si>
  <si>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</si>
  <si>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</si>
  <si>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</si>
  <si>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</si>
  <si>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</si>
  <si>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</si>
  <si>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</si>
  <si>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</si>
  <si>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</si>
  <si>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</si>
  <si>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</si>
  <si>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</si>
  <si>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</si>
  <si>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</si>
  <si>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</si>
  <si>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</si>
  <si>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</si>
  <si>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</si>
  <si>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</si>
  <si>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</si>
  <si>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</si>
  <si>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</si>
  <si>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</si>
  <si>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</si>
  <si>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</si>
  <si>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</si>
  <si>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</si>
  <si>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</si>
  <si>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</si>
  <si>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</si>
  <si>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</si>
  <si>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</si>
  <si>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</si>
  <si>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</si>
  <si>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</si>
  <si>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</si>
  <si>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</si>
  <si>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</si>
  <si>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</si>
  <si>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</si>
  <si>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</si>
  <si>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</si>
  <si>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</si>
  <si>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</si>
  <si>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</si>
  <si>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</si>
  <si>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</si>
  <si>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</si>
  <si>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</si>
  <si>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</si>
  <si>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</si>
  <si>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</si>
  <si>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</si>
  <si>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</si>
  <si>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</si>
  <si>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</si>
  <si>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</si>
  <si>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</si>
  <si>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</si>
  <si>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</si>
  <si>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</si>
  <si>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</si>
  <si>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</si>
  <si>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</si>
  <si>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</si>
  <si>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</si>
  <si>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</si>
  <si>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</si>
  <si>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</si>
  <si>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</si>
  <si>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</si>
  <si>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</si>
  <si>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</si>
  <si>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</si>
  <si>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</si>
  <si>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</si>
  <si>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</si>
  <si>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</si>
  <si>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</si>
  <si>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</si>
  <si>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</si>
  <si>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</si>
  <si>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</si>
  <si>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</si>
  <si>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</si>
  <si>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</si>
  <si>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</si>
  <si>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</si>
  <si>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</si>
  <si>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</si>
  <si>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</si>
  <si>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</si>
  <si>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</si>
  <si>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</si>
  <si>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</si>
  <si>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</si>
  <si>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</si>
  <si>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</si>
  <si>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</si>
  <si>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</si>
  <si>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</si>
  <si>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</si>
  <si>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</si>
  <si>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</si>
  <si>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</si>
  <si>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</si>
  <si>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</si>
  <si>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</si>
  <si>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</si>
  <si>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</si>
  <si>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</si>
  <si>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</si>
  <si>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</si>
  <si>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</si>
  <si>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</si>
  <si>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</si>
  <si>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</si>
  <si>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</si>
  <si>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</si>
  <si>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</si>
  <si>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</si>
  <si>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</si>
  <si>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</si>
  <si>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</si>
  <si>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</si>
  <si>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</si>
  <si>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</si>
  <si>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</si>
  <si>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</si>
  <si>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</si>
  <si>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</si>
  <si>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</si>
  <si>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</si>
  <si>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</si>
  <si>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</si>
  <si>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</si>
  <si>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</si>
  <si>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</si>
  <si>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</si>
  <si>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</si>
  <si>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</si>
  <si>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</si>
  <si>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</si>
  <si>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</si>
  <si>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</si>
  <si>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</si>
  <si>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</si>
  <si>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</si>
  <si>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</si>
  <si>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</si>
  <si>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</si>
  <si>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</si>
  <si>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</si>
  <si>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</si>
  <si>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</si>
  <si>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</si>
  <si>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</si>
  <si>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</si>
  <si>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</si>
  <si>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</si>
  <si>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</si>
  <si>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</si>
  <si>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</si>
  <si>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</si>
  <si>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</si>
  <si>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</si>
  <si>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</si>
  <si>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</si>
  <si>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</si>
  <si>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</si>
  <si>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</si>
  <si>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</si>
  <si>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</si>
  <si>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</si>
  <si>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</si>
  <si>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</si>
  <si>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</si>
  <si>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</si>
  <si>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</si>
  <si>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</si>
  <si>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</si>
  <si>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</si>
  <si>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</si>
  <si>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</si>
  <si>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</si>
  <si>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</si>
  <si>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</si>
  <si>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</si>
  <si>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</si>
  <si>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</si>
  <si>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</si>
  <si>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</si>
  <si>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</si>
  <si>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</si>
  <si>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</si>
  <si>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</si>
  <si>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</si>
  <si>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</si>
  <si>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</si>
  <si>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</si>
  <si>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</si>
  <si>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</si>
  <si>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</si>
  <si>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</si>
  <si>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</si>
  <si>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</si>
  <si>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</si>
  <si>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</si>
  <si>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</si>
  <si>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</si>
  <si>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</si>
  <si>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</si>
  <si>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</si>
  <si>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</si>
  <si>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</si>
  <si>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</si>
  <si>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</si>
  <si>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</si>
  <si>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</si>
  <si>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</si>
  <si>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</si>
  <si>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</si>
  <si>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</si>
  <si>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</si>
  <si>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</si>
  <si>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</si>
  <si>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</si>
  <si>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</si>
  <si>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</si>
  <si>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</si>
  <si>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</si>
  <si>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</si>
  <si>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</si>
  <si>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</si>
  <si>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</si>
  <si>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</si>
  <si>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</si>
  <si>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</si>
  <si>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</si>
  <si>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</si>
  <si>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</si>
  <si>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</si>
  <si>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</si>
  <si>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</si>
  <si>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</si>
  <si>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</si>
  <si>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</si>
  <si>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</si>
  <si>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</si>
  <si>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</si>
  <si>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</si>
  <si>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</si>
  <si>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</si>
  <si>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</si>
  <si>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</si>
  <si>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</si>
  <si>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</si>
  <si>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</si>
  <si>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</si>
  <si>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</si>
  <si>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</si>
  <si>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</si>
  <si>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</si>
  <si>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</si>
  <si>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</si>
  <si>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</si>
  <si>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</si>
  <si>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</si>
  <si>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</si>
  <si>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</si>
  <si>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</si>
  <si>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</si>
  <si>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</si>
  <si>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</si>
  <si>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</si>
  <si>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</si>
  <si>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</si>
  <si>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</si>
  <si>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</si>
  <si>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</si>
  <si>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</si>
  <si>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</si>
  <si>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</si>
  <si>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</si>
  <si>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</si>
  <si>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</si>
  <si>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</si>
  <si>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</si>
  <si>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</si>
  <si>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</si>
  <si>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</si>
  <si>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</si>
  <si>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</si>
  <si>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</si>
  <si>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</si>
  <si>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</si>
  <si>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</si>
  <si>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</si>
  <si>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</si>
  <si>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</si>
  <si>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</si>
  <si>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</si>
  <si>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</si>
  <si>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</si>
  <si>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</si>
  <si>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</si>
  <si>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</si>
  <si>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</si>
  <si>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</si>
  <si>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</si>
  <si>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</si>
  <si>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</si>
  <si>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</si>
  <si>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</si>
  <si>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</si>
  <si>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</si>
  <si>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</si>
  <si>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</si>
  <si>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</si>
  <si>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</si>
  <si>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</si>
  <si>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</si>
  <si>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</si>
  <si>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</si>
  <si>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</si>
  <si>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</si>
  <si>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</si>
  <si>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</si>
  <si>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</si>
  <si>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</si>
  <si>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</si>
  <si>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</si>
  <si>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</si>
  <si>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</si>
  <si>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</si>
  <si>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</si>
  <si>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</si>
  <si>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</si>
  <si>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</si>
  <si>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</si>
  <si>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</si>
  <si>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</si>
  <si>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</si>
  <si>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</si>
  <si>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</si>
  <si>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</si>
  <si>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</si>
  <si>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</si>
  <si>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</si>
  <si>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</si>
  <si>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</si>
  <si>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</si>
  <si>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</si>
  <si>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</si>
  <si>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</si>
  <si>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</si>
  <si>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</si>
  <si>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</si>
  <si>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</si>
  <si>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</si>
  <si>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</si>
  <si>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</si>
  <si>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</si>
  <si>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</si>
  <si>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</si>
  <si>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</si>
  <si>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</si>
  <si>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</si>
  <si>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</si>
  <si>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</si>
  <si>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</si>
  <si>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</si>
  <si>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</si>
  <si>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</si>
  <si>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</si>
  <si>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</si>
  <si>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</si>
  <si>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</si>
  <si>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</si>
  <si>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</si>
  <si>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</si>
  <si>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</si>
  <si>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</si>
  <si>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</si>
  <si>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</si>
  <si>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</si>
  <si>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</si>
  <si>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</si>
  <si>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</si>
  <si>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</si>
  <si>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</si>
  <si>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</si>
  <si>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</si>
  <si>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</si>
  <si>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</si>
  <si>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</si>
  <si>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</si>
  <si>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</si>
  <si>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</si>
  <si>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</si>
  <si>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</si>
  <si>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</si>
  <si>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</si>
  <si>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</si>
  <si>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</si>
  <si>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</si>
  <si>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</si>
  <si>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</si>
  <si>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</si>
  <si>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</si>
  <si>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</si>
  <si>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</si>
  <si>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</si>
  <si>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</si>
  <si>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</si>
  <si>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</si>
  <si>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</si>
  <si>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</si>
  <si>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</si>
  <si>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</si>
  <si>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</si>
  <si>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</si>
  <si>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</si>
  <si>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</si>
  <si>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</si>
  <si>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</si>
  <si>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</si>
  <si>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</si>
  <si>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</si>
  <si>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</si>
  <si>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</si>
  <si>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</si>
  <si>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</si>
  <si>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</si>
  <si>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</si>
  <si>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</si>
  <si>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</si>
  <si>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</si>
  <si>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</si>
  <si>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</si>
  <si>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</si>
  <si>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</si>
  <si>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</si>
  <si>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</si>
  <si>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</si>
  <si>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</si>
  <si>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</si>
  <si>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</si>
  <si>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</si>
  <si>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</si>
  <si>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</si>
  <si>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</si>
  <si>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</si>
  <si>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</si>
  <si>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</si>
  <si>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</si>
  <si>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</si>
  <si>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</si>
  <si>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</si>
  <si>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</si>
  <si>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</si>
  <si>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</si>
  <si>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</si>
  <si>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</si>
  <si>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</si>
  <si>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</si>
  <si>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</si>
  <si>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</si>
  <si>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</si>
  <si>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</si>
  <si>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</si>
  <si>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</si>
  <si>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</si>
  <si>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</si>
  <si>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</si>
  <si>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</si>
  <si>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</si>
  <si>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</si>
  <si>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</si>
  <si>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</si>
  <si>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</si>
  <si>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</si>
  <si>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</si>
  <si>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</si>
  <si>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</si>
  <si>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</si>
  <si>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</si>
  <si>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</si>
  <si>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</si>
  <si>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</si>
  <si>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</si>
  <si>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</si>
  <si>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</si>
  <si>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</si>
  <si>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</si>
  <si>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</si>
  <si>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</si>
  <si>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</si>
  <si>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</si>
  <si>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</si>
  <si>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</si>
  <si>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</si>
  <si>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</si>
  <si>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</si>
  <si>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</si>
  <si>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</si>
  <si>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</si>
  <si>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</si>
  <si>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</si>
  <si>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</si>
  <si>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</si>
  <si>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</si>
  <si>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</si>
  <si>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</si>
  <si>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</si>
  <si>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</si>
  <si>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</si>
  <si>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</si>
  <si>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</si>
  <si>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</si>
  <si>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</si>
  <si>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</si>
  <si>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</si>
  <si>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</si>
  <si>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</si>
  <si>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</si>
  <si>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</si>
  <si>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</si>
  <si>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</si>
  <si>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</si>
  <si>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</si>
  <si>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</si>
  <si>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</si>
  <si>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</si>
  <si>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</si>
  <si>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</si>
  <si>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</si>
  <si>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</si>
  <si>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</si>
  <si>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</si>
  <si>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</si>
  <si>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</si>
  <si>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</si>
  <si>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</si>
  <si>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</si>
  <si>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</si>
  <si>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</si>
  <si>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</si>
  <si>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</si>
  <si>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</si>
  <si>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</si>
  <si>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</si>
  <si>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</si>
  <si>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</si>
  <si>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</si>
  <si>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</si>
  <si>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</si>
  <si>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</si>
  <si>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</si>
  <si>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</si>
  <si>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</si>
  <si>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</si>
  <si>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</si>
  <si>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</si>
  <si>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</si>
  <si>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</si>
  <si>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</si>
  <si>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</si>
  <si>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</si>
  <si>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</si>
  <si>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</si>
  <si>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</si>
  <si>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</si>
  <si>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</si>
  <si>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</si>
  <si>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</si>
  <si>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</si>
  <si>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</si>
  <si>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</si>
  <si>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</si>
  <si>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</si>
  <si>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</si>
  <si>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</si>
  <si>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</si>
  <si>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</si>
  <si>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</si>
  <si>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</si>
  <si>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</si>
  <si>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</si>
  <si>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</si>
  <si>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</si>
  <si>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</si>
  <si>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</si>
  <si>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</si>
  <si>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</si>
  <si>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</si>
  <si>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</si>
  <si>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</si>
  <si>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</si>
  <si>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</si>
  <si>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</si>
  <si>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</si>
  <si>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</si>
  <si>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</si>
  <si>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</si>
  <si>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</si>
  <si>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</si>
  <si>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</si>
  <si>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</si>
  <si>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</si>
  <si>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</si>
  <si>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</si>
  <si>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</si>
  <si>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</si>
  <si>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</si>
  <si>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</si>
  <si>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</si>
  <si>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</si>
  <si>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</si>
  <si>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</si>
  <si>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</si>
  <si>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</si>
  <si>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</si>
  <si>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</si>
  <si>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</si>
  <si>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</si>
  <si>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</si>
  <si>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</si>
  <si>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</si>
  <si>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</si>
  <si>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</si>
  <si>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</si>
  <si>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</si>
  <si>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</si>
  <si>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</si>
  <si>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</si>
  <si>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</si>
  <si>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</si>
  <si>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</si>
  <si>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</si>
  <si>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</si>
  <si>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</si>
  <si>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</si>
  <si>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</si>
  <si>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</si>
  <si>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</si>
  <si>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</si>
  <si>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</si>
  <si>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</si>
  <si>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</si>
  <si>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</si>
  <si>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</si>
  <si>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</si>
  <si>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</si>
  <si>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</si>
  <si>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</si>
  <si>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</si>
  <si>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</si>
  <si>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</si>
  <si>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</si>
  <si>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</si>
  <si>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</si>
  <si>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</si>
  <si>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</si>
  <si>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</si>
  <si>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</si>
  <si>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</si>
  <si>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</si>
  <si>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</si>
  <si>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</si>
  <si>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</si>
  <si>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</si>
  <si>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</si>
  <si>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</si>
  <si>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</si>
  <si>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</si>
  <si>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</si>
  <si>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</si>
  <si>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</si>
  <si>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</si>
  <si>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</si>
  <si>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</si>
  <si>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</si>
  <si>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</si>
  <si>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</si>
  <si>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</si>
  <si>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</si>
  <si>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</si>
  <si>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</si>
  <si>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</si>
  <si>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</si>
  <si>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</si>
  <si>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</si>
  <si>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</si>
  <si>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</si>
  <si>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</si>
  <si>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</si>
  <si>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</si>
  <si>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</si>
  <si>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</si>
  <si>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</si>
  <si>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</si>
  <si>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</si>
  <si>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</si>
  <si>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</si>
  <si>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</si>
  <si>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</si>
  <si>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</si>
  <si>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</si>
  <si>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</si>
  <si>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</si>
  <si>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</si>
  <si>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</si>
  <si>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</si>
  <si>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</si>
  <si>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</si>
  <si>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</si>
  <si>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</si>
  <si>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</si>
  <si>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</si>
  <si>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</si>
  <si>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</si>
  <si>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</si>
  <si>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</si>
  <si>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</si>
  <si>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</si>
  <si>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</si>
  <si>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</si>
  <si>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</si>
  <si>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</si>
  <si>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</si>
  <si>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</si>
  <si>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</si>
  <si>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</si>
  <si>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</si>
  <si>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</si>
  <si>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</si>
  <si>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</si>
  <si>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</si>
  <si>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</si>
  <si>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</si>
  <si>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</si>
  <si>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</si>
  <si>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</si>
  <si>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</si>
  <si>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</si>
  <si>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</si>
  <si>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</si>
  <si>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</si>
  <si>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</si>
  <si>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</si>
  <si>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</si>
  <si>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</si>
  <si>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</si>
  <si>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</si>
  <si>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</si>
  <si>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</si>
  <si>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</si>
  <si>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</si>
  <si>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</si>
  <si>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</si>
  <si>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</si>
  <si>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</si>
  <si>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</si>
  <si>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</si>
  <si>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</si>
  <si>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</si>
  <si>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</si>
  <si>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</si>
  <si>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</si>
  <si>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</si>
  <si>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</si>
  <si>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</si>
  <si>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</si>
  <si>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</si>
  <si>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</si>
  <si>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</si>
  <si>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</si>
  <si>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</si>
  <si>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</si>
  <si>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</si>
  <si>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</si>
  <si>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</si>
  <si>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</si>
  <si>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</si>
  <si>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</si>
  <si>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</si>
  <si>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</si>
  <si>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</si>
  <si>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</si>
  <si>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</si>
  <si>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</si>
  <si>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</si>
  <si>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</si>
  <si>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</si>
  <si>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</si>
  <si>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</si>
  <si>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</si>
  <si>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</si>
  <si>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</si>
  <si>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</si>
  <si>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</si>
  <si>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</si>
  <si>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</si>
  <si>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</si>
  <si>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</si>
  <si>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</si>
  <si>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</si>
  <si>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</si>
  <si>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</si>
  <si>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</si>
  <si>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</si>
  <si>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</si>
  <si>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</si>
  <si>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</si>
  <si>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</si>
  <si>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</si>
  <si>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</si>
  <si>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</si>
  <si>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</si>
  <si>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</si>
  <si>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</si>
  <si>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</si>
  <si>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</si>
  <si>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</si>
  <si>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</si>
  <si>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</si>
  <si>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</si>
  <si>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</si>
  <si>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</si>
  <si>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</si>
  <si>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</si>
  <si>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</si>
  <si>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</si>
  <si>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</si>
  <si>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</si>
  <si>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</si>
  <si>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</si>
  <si>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</si>
  <si>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</si>
  <si>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</si>
  <si>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</si>
  <si>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</si>
  <si>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</si>
  <si>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</si>
  <si>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</si>
  <si>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</si>
  <si>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</si>
  <si>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</si>
  <si>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</si>
  <si>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</si>
  <si>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</si>
  <si>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</si>
  <si>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</si>
  <si>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</si>
  <si>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</si>
  <si>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</si>
  <si>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</si>
  <si>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</si>
  <si>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</si>
  <si>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</si>
  <si>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</si>
  <si>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</si>
  <si>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</si>
  <si>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</si>
  <si>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</si>
  <si>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</si>
  <si>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</si>
  <si>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</si>
  <si>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</si>
  <si>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</si>
  <si>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</si>
  <si>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</si>
  <si>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</si>
  <si>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</si>
  <si>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</si>
  <si>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</si>
  <si>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</si>
  <si>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</si>
  <si>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</si>
  <si>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</si>
  <si>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</si>
  <si>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</si>
  <si>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</si>
  <si>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</si>
  <si>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</si>
  <si>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</si>
  <si>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</si>
  <si>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</si>
  <si>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</si>
  <si>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</si>
  <si>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</si>
  <si>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</si>
  <si>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</si>
  <si>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</si>
  <si>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</si>
  <si>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</si>
  <si>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</si>
  <si>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</si>
  <si>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</si>
  <si>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</si>
  <si>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</si>
  <si>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</si>
  <si>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</si>
  <si>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</si>
  <si>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</si>
  <si>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</si>
  <si>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</si>
  <si>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</si>
  <si>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</si>
  <si>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</si>
  <si>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</si>
  <si>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</si>
  <si>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</si>
  <si>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</si>
  <si>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</si>
  <si>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</si>
  <si>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</si>
  <si>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</si>
  <si>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</si>
  <si>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</si>
  <si>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</si>
  <si>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</si>
  <si>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</si>
  <si>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</si>
  <si>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</si>
  <si>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</si>
  <si>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</si>
  <si>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</si>
  <si>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</si>
  <si>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</si>
  <si>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</si>
  <si>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</si>
  <si>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</si>
  <si>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</si>
  <si>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</si>
  <si>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</si>
  <si>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</si>
  <si>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</si>
  <si>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</si>
  <si>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</si>
  <si>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</si>
  <si>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</si>
  <si>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</si>
  <si>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</si>
  <si>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</si>
  <si>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</si>
  <si>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</si>
  <si>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</si>
  <si>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</si>
  <si>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</si>
  <si>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</si>
  <si>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</si>
  <si>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</si>
  <si>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</si>
  <si>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</si>
  <si>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</si>
  <si>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</si>
  <si>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</si>
  <si>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</si>
  <si>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</si>
  <si>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</si>
  <si>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</si>
  <si>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</si>
  <si>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</si>
  <si>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</si>
  <si>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</si>
  <si>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</si>
  <si>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</si>
  <si>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</si>
  <si>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</si>
  <si>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</si>
  <si>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</si>
  <si>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</si>
  <si>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</si>
  <si>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</si>
  <si>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</si>
  <si>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</si>
  <si>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</si>
  <si>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</si>
  <si>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</si>
  <si>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</si>
  <si>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</si>
  <si>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</si>
  <si>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</si>
  <si>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</si>
  <si>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</si>
  <si>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</si>
  <si>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</si>
  <si>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</si>
  <si>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</si>
  <si>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</si>
  <si>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</si>
  <si>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</si>
  <si>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</si>
  <si>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</si>
  <si>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</si>
  <si>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</si>
  <si>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</si>
  <si>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</si>
  <si>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</si>
  <si>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</si>
  <si>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</si>
  <si>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</si>
  <si>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</si>
  <si>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</si>
  <si>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</si>
  <si>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</si>
  <si>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</si>
  <si>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</si>
  <si>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</si>
  <si>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</si>
  <si>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</si>
  <si>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</si>
  <si>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</si>
  <si>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</si>
  <si>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</si>
  <si>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</si>
  <si>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</si>
  <si>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</si>
  <si>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</si>
  <si>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</si>
  <si>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</si>
  <si>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</si>
  <si>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</si>
  <si>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</si>
  <si>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</si>
  <si>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</si>
  <si>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</si>
  <si>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</si>
  <si>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</si>
  <si>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</si>
  <si>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</si>
  <si>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</si>
  <si>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</si>
  <si>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</si>
  <si>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</si>
  <si>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</si>
  <si>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</si>
  <si>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</si>
  <si>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</si>
  <si>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</si>
  <si>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</si>
  <si>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</si>
  <si>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</si>
  <si>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</si>
  <si>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</si>
  <si>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</si>
  <si>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</si>
  <si>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</si>
  <si>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</si>
  <si>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</si>
  <si>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</si>
  <si>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</si>
  <si>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</si>
  <si>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</si>
  <si>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</si>
  <si>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</si>
  <si>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</si>
  <si>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</si>
  <si>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</si>
  <si>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</si>
  <si>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</si>
  <si>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</si>
  <si>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</si>
  <si>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</si>
  <si>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</si>
  <si>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</si>
  <si>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</si>
  <si>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</si>
  <si>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</si>
  <si>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</si>
  <si>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</si>
  <si>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</si>
  <si>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</si>
  <si>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</si>
  <si>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</si>
  <si>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</si>
  <si>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</si>
  <si>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</si>
  <si>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</si>
  <si>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</si>
  <si>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</si>
  <si>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</si>
  <si>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</si>
  <si>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</si>
  <si>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</si>
  <si>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</si>
  <si>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</si>
  <si>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</si>
  <si>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</si>
  <si>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</si>
  <si>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</si>
  <si>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</si>
  <si>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</si>
  <si>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</si>
  <si>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</si>
  <si>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</si>
  <si>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</si>
  <si>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</si>
  <si>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</si>
  <si>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</si>
  <si>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</si>
  <si>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</si>
  <si>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</si>
  <si>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</si>
  <si>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</si>
  <si>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</si>
  <si>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</si>
  <si>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</si>
  <si>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</si>
  <si>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</si>
  <si>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</si>
  <si>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</si>
  <si>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</si>
  <si>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</si>
  <si>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</si>
  <si>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</si>
  <si>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</si>
  <si>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</si>
  <si>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</si>
  <si>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</si>
  <si>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</si>
  <si>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</si>
  <si>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</si>
  <si>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</si>
  <si>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</si>
  <si>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</si>
  <si>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</si>
  <si>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</si>
  <si>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</si>
  <si>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</si>
  <si>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</si>
  <si>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</si>
  <si>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</si>
  <si>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</si>
  <si>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</si>
  <si>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</si>
  <si>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</si>
  <si>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</si>
  <si>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</si>
  <si>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</si>
  <si>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</si>
  <si>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</si>
  <si>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</si>
  <si>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</si>
  <si>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</si>
  <si>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</si>
  <si>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</si>
  <si>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</si>
  <si>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</si>
  <si>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</si>
  <si>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</si>
  <si>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</si>
  <si>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</si>
  <si>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</si>
  <si>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</si>
  <si>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</si>
  <si>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</si>
  <si>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</si>
  <si>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</si>
  <si>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</si>
  <si>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</si>
  <si>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</si>
  <si>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</si>
  <si>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</si>
  <si>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</si>
  <si>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</si>
  <si>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</si>
  <si>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</si>
  <si>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</si>
  <si>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</si>
  <si>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</si>
  <si>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</si>
  <si>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</si>
  <si>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</si>
  <si>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</si>
  <si>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</si>
  <si>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</si>
  <si>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</si>
  <si>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</si>
  <si>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</si>
  <si>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</si>
  <si>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</si>
  <si>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</si>
  <si>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</si>
  <si>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</si>
  <si>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</si>
  <si>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</si>
  <si>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</si>
  <si>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</si>
  <si>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</si>
  <si>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</si>
  <si>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</si>
  <si>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</si>
  <si>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</si>
  <si>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</si>
  <si>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</si>
  <si>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</si>
  <si>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</si>
  <si>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</si>
  <si>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</si>
  <si>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</si>
  <si>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</si>
  <si>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</si>
  <si>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</si>
  <si>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</si>
  <si>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</si>
  <si>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</si>
  <si>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</si>
  <si>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</si>
  <si>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</si>
  <si>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</si>
  <si>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</si>
  <si>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</si>
  <si>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</si>
  <si>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</si>
  <si>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</si>
  <si>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</si>
  <si>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</si>
  <si>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</si>
  <si>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</si>
  <si>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</si>
  <si>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</si>
  <si>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</si>
  <si>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</si>
  <si>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</si>
  <si>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</si>
  <si>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</si>
  <si>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</si>
  <si>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</si>
  <si>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</si>
  <si>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</si>
  <si>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</si>
  <si>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</si>
  <si>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</si>
  <si>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</si>
  <si>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</si>
  <si>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</si>
  <si>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</si>
  <si>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</si>
  <si>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</si>
  <si>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</si>
  <si>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</si>
  <si>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</si>
  <si>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</si>
  <si>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</si>
  <si>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</si>
  <si>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</si>
  <si>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</si>
  <si>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</si>
  <si>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</si>
  <si>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</si>
  <si>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</si>
  <si>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</si>
  <si>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</si>
  <si>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</si>
  <si>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</si>
  <si>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</si>
  <si>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</si>
  <si>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</si>
  <si>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</si>
  <si>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</si>
  <si>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</si>
  <si>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</si>
  <si>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</si>
  <si>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</si>
  <si>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</si>
  <si>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</si>
  <si>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</si>
  <si>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</si>
  <si>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</si>
  <si>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</si>
  <si>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</si>
  <si>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</si>
  <si>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</si>
  <si>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</si>
  <si>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</si>
  <si>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</si>
  <si>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</si>
  <si>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</si>
  <si>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</si>
  <si>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</si>
  <si>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</si>
  <si>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</si>
  <si>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</si>
  <si>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</si>
  <si>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</si>
  <si>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</si>
  <si>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</si>
  <si>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</si>
  <si>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</si>
  <si>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</si>
  <si>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</si>
  <si>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</si>
  <si>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</si>
  <si>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</si>
  <si>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</si>
  <si>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</si>
  <si>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</si>
  <si>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</si>
  <si>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</si>
  <si>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</si>
  <si>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</si>
  <si>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</si>
  <si>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</si>
  <si>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</si>
  <si>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</si>
  <si>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</si>
  <si>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</si>
  <si>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</si>
  <si>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</si>
  <si>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</si>
  <si>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</si>
  <si>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</si>
  <si>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</si>
  <si>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</si>
  <si>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</si>
  <si>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</si>
  <si>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</si>
  <si>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</si>
  <si>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</si>
  <si>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</si>
  <si>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</si>
  <si>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</si>
  <si>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</si>
  <si>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</si>
  <si>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</si>
  <si>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</si>
  <si>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</si>
  <si>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</si>
  <si>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</si>
  <si>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</si>
  <si>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</si>
  <si>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</si>
  <si>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</si>
  <si>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</si>
  <si>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</si>
  <si>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</si>
  <si>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</si>
  <si>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</si>
  <si>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</si>
  <si>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</si>
  <si>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</si>
  <si>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</si>
  <si>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</si>
  <si>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</si>
  <si>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</si>
  <si>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</si>
  <si>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</si>
  <si>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</si>
  <si>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</si>
  <si>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</si>
  <si>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</si>
  <si>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</si>
  <si>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</si>
  <si>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</si>
  <si>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</si>
  <si>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</si>
  <si>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</si>
  <si>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</si>
  <si>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</si>
  <si>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</si>
  <si>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</si>
  <si>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</si>
  <si>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</si>
  <si>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</si>
  <si>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</si>
  <si>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</si>
  <si>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</si>
  <si>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</si>
  <si>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</si>
  <si>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</si>
  <si>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</si>
  <si>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</si>
  <si>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</si>
  <si>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</si>
  <si>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</si>
  <si>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</si>
  <si>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</si>
  <si>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</si>
  <si>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</si>
  <si>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</si>
  <si>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</si>
  <si>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</si>
  <si>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</si>
  <si>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</si>
  <si>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</si>
  <si>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</si>
  <si>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</si>
  <si>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</si>
  <si>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</si>
  <si>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</si>
  <si>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</si>
  <si>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</si>
  <si>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</si>
  <si>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</si>
  <si>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</si>
  <si>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</si>
  <si>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</si>
  <si>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</si>
  <si>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</si>
  <si>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</si>
  <si>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</si>
  <si>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</si>
  <si>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</si>
  <si>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</si>
  <si>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</si>
  <si>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</si>
  <si>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</si>
  <si>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</si>
  <si>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</si>
  <si>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</si>
  <si>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</si>
  <si>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</si>
  <si>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</si>
  <si>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</si>
  <si>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</si>
  <si>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</si>
  <si>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</si>
  <si>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</si>
  <si>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</si>
  <si>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</si>
  <si>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</si>
  <si>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</si>
  <si>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</si>
  <si>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</si>
  <si>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</si>
  <si>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</si>
  <si>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</si>
  <si>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</si>
  <si>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</si>
  <si>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</si>
  <si>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</si>
  <si>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</si>
  <si>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</si>
  <si>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</si>
  <si>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</si>
  <si>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</si>
  <si>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</si>
  <si>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</si>
  <si>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</si>
  <si>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</si>
  <si>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</si>
  <si>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</si>
  <si>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</si>
  <si>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</si>
  <si>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</si>
  <si>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</si>
  <si>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</si>
  <si>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</si>
  <si>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</si>
  <si>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</si>
  <si>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</si>
  <si>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</si>
  <si>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</si>
  <si>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</si>
  <si>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</si>
  <si>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</si>
  <si>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</si>
  <si>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</si>
  <si>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</si>
  <si>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</si>
  <si>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</si>
  <si>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</si>
  <si>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</si>
  <si>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</si>
  <si>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</si>
  <si>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</si>
  <si>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</si>
  <si>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</si>
  <si>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</si>
  <si>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</si>
  <si>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</si>
  <si>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</si>
  <si>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</si>
  <si>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</si>
  <si>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</si>
  <si>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</si>
  <si>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</si>
  <si>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</si>
  <si>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</si>
  <si>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</si>
  <si>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</si>
  <si>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</si>
  <si>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</si>
  <si>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</si>
  <si>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</si>
  <si>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</si>
  <si>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</si>
  <si>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</si>
  <si>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</si>
  <si>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</si>
  <si>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</si>
  <si>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</si>
  <si>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</si>
  <si>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</si>
  <si>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</si>
  <si>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</si>
  <si>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</si>
  <si>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</si>
  <si>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</si>
  <si>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</si>
  <si>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</si>
  <si>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</si>
  <si>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</si>
  <si>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</si>
  <si>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</si>
  <si>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</si>
  <si>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</si>
  <si>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</si>
  <si>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</si>
  <si>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</si>
  <si>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</si>
  <si>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</si>
  <si>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</si>
  <si>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</si>
  <si>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</si>
  <si>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</si>
  <si>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</si>
  <si>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</si>
  <si>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</si>
  <si>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</si>
  <si>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</si>
  <si>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</si>
  <si>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</si>
  <si>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</si>
  <si>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</si>
  <si>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</si>
  <si>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</si>
  <si>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</si>
  <si>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</si>
  <si>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</si>
  <si>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</si>
  <si>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</si>
  <si>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</si>
  <si>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</si>
  <si>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</si>
  <si>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</si>
  <si>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</si>
  <si>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</si>
  <si>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</si>
  <si>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</si>
  <si>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</si>
  <si>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</si>
  <si>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</si>
  <si>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</si>
  <si>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</si>
  <si>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</si>
  <si>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</si>
  <si>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</si>
  <si>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</si>
  <si>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</si>
  <si>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</si>
  <si>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</si>
  <si>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</si>
  <si>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</si>
  <si>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</si>
  <si>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</si>
  <si>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</si>
  <si>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</si>
  <si>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</si>
  <si>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</si>
  <si>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</si>
  <si>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</si>
  <si>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</si>
  <si>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</si>
  <si>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</si>
  <si>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</si>
  <si>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</si>
  <si>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</si>
  <si>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</si>
  <si>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</si>
  <si>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</si>
  <si>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</si>
  <si>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</si>
  <si>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</si>
  <si>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</si>
  <si>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</si>
  <si>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</si>
  <si>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</si>
  <si>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</si>
  <si>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</si>
  <si>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</si>
  <si>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</si>
  <si>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</si>
  <si>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</si>
  <si>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</si>
  <si>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</si>
  <si>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</si>
  <si>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</si>
  <si>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</si>
  <si>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</si>
  <si>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</si>
  <si>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</si>
  <si>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</si>
  <si>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</si>
  <si>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</si>
  <si>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</si>
  <si>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</si>
  <si>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</si>
  <si>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</si>
  <si>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</si>
  <si>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</si>
  <si>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</si>
  <si>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</si>
  <si>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</si>
  <si>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</si>
  <si>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</si>
  <si>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</si>
  <si>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</si>
  <si>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</si>
  <si>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</si>
  <si>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</si>
  <si>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</si>
  <si>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</si>
  <si>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</si>
  <si>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</si>
  <si>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</si>
  <si>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</si>
  <si>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</si>
  <si>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</si>
  <si>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</si>
  <si>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</si>
  <si>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</si>
  <si>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</si>
  <si>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</si>
  <si>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</si>
  <si>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</si>
  <si>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</si>
  <si>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</si>
  <si>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</si>
  <si>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</si>
  <si>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</si>
  <si>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</si>
  <si>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</si>
  <si>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</si>
  <si>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</si>
  <si>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</si>
  <si>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</si>
  <si>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</si>
  <si>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</si>
  <si>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</si>
  <si>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</si>
  <si>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</si>
  <si>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</si>
  <si>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</si>
  <si>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</si>
  <si>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</si>
  <si>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</si>
  <si>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</si>
  <si>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</si>
  <si>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</si>
  <si>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</si>
  <si>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</si>
  <si>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</si>
  <si>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</si>
  <si>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</si>
  <si>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</si>
  <si>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</si>
  <si>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</si>
  <si>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</si>
  <si>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</si>
  <si>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</si>
  <si>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</si>
  <si>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</si>
  <si>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</si>
  <si>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</si>
  <si>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</si>
  <si>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</si>
  <si>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</si>
  <si>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</si>
  <si>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</si>
  <si>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</si>
  <si>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</si>
  <si>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</si>
  <si>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</si>
  <si>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</si>
  <si>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</si>
  <si>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</si>
  <si>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</si>
  <si>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</si>
  <si>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</si>
  <si>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</si>
  <si>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</si>
  <si>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</si>
  <si>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</si>
  <si>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</si>
  <si>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</si>
  <si>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</si>
  <si>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</si>
  <si>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</si>
  <si>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</si>
  <si>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</si>
  <si>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</si>
  <si>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</si>
  <si>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</si>
  <si>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</si>
  <si>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</si>
  <si>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</si>
  <si>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</si>
  <si>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</si>
  <si>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</si>
  <si>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</si>
  <si>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</si>
  <si>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</si>
  <si>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</si>
  <si>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</si>
  <si>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</si>
  <si>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</si>
  <si>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</si>
  <si>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</si>
  <si>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</si>
  <si>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</si>
  <si>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</si>
  <si>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</si>
  <si>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</si>
  <si>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</si>
  <si>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</si>
  <si>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</si>
  <si>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</si>
  <si>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</si>
  <si>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</si>
  <si>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</si>
  <si>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</si>
  <si>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</si>
  <si>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</si>
  <si>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</si>
  <si>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</si>
  <si>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</si>
  <si>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</si>
  <si>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</si>
  <si>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</si>
  <si>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</si>
  <si>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</si>
  <si>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</si>
  <si>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</si>
  <si>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</si>
  <si>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</si>
  <si>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</si>
  <si>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</si>
  <si>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</si>
  <si>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</si>
  <si>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</si>
  <si>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</si>
  <si>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</si>
  <si>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</si>
  <si>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</si>
  <si>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</si>
  <si>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</si>
  <si>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</si>
  <si>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</si>
  <si>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</si>
  <si>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</si>
  <si>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</si>
  <si>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</si>
  <si>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</si>
  <si>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</si>
  <si>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</si>
  <si>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</si>
  <si>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</si>
  <si>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</si>
  <si>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</si>
  <si>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</si>
  <si>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</si>
  <si>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</si>
  <si>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</si>
  <si>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</si>
  <si>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</si>
  <si>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</si>
  <si>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</si>
  <si>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</si>
  <si>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</si>
  <si>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</si>
  <si>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</si>
  <si>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</si>
  <si>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</si>
  <si>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</si>
  <si>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</si>
  <si>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</si>
  <si>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</si>
  <si>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</si>
  <si>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</si>
  <si>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</si>
  <si>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</si>
  <si>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</si>
  <si>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</si>
  <si>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</si>
  <si>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</si>
  <si>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</si>
  <si>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</si>
  <si>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</si>
  <si>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</si>
  <si>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</si>
  <si>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</si>
  <si>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</si>
  <si>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</si>
  <si>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</si>
  <si>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</si>
  <si>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</si>
  <si>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</si>
  <si>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</si>
  <si>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</si>
  <si>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</si>
  <si>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</si>
  <si>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</si>
  <si>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</si>
  <si>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</si>
  <si>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</si>
  <si>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</si>
  <si>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</si>
  <si>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</si>
  <si>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</si>
  <si>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</si>
  <si>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</si>
  <si>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</si>
  <si>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</si>
  <si>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</si>
  <si>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</si>
  <si>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</si>
  <si>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</si>
  <si>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</si>
  <si>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</si>
  <si>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</si>
  <si>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</si>
  <si>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</si>
  <si>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</si>
  <si>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</si>
  <si>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</si>
  <si>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</si>
  <si>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</si>
  <si>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</si>
  <si>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</si>
  <si>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</si>
  <si>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</si>
  <si>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</si>
  <si>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</si>
  <si>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</si>
  <si>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</si>
  <si>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</si>
  <si>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</si>
  <si>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</si>
  <si>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</si>
  <si>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</si>
  <si>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</si>
  <si>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</si>
  <si>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</si>
  <si>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</si>
  <si>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</si>
  <si>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</si>
  <si>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</si>
  <si>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</si>
  <si>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</si>
  <si>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</si>
  <si>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</si>
  <si>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</si>
  <si>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</si>
  <si>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</si>
  <si>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</si>
  <si>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</si>
  <si>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</si>
  <si>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</si>
  <si>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</si>
  <si>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</si>
  <si>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</si>
  <si>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</si>
  <si>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</si>
  <si>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</si>
  <si>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</si>
  <si>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</si>
  <si>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</si>
  <si>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</si>
  <si>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</si>
  <si>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</si>
  <si>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</si>
  <si>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</si>
  <si>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</si>
  <si>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</si>
  <si>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</si>
  <si>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</si>
  <si>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</si>
  <si>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</si>
  <si>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</si>
  <si>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</si>
  <si>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</si>
  <si>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</si>
  <si>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</si>
  <si>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</si>
  <si>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</si>
  <si>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</si>
  <si>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</si>
  <si>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</si>
  <si>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</si>
  <si>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</si>
  <si>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</si>
  <si>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</si>
  <si>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</si>
  <si>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</si>
  <si>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</si>
  <si>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</si>
  <si>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</si>
  <si>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</si>
  <si>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</si>
  <si>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</si>
  <si>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</si>
  <si>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</si>
  <si>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</si>
  <si>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</si>
  <si>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</si>
  <si>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</si>
  <si>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</si>
  <si>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</si>
  <si>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</si>
  <si>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</si>
  <si>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</si>
  <si>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</si>
  <si>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</si>
  <si>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</si>
  <si>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</si>
  <si>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</si>
  <si>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</si>
  <si>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</si>
  <si>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</si>
  <si>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</si>
  <si>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</si>
  <si>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</si>
  <si>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</si>
  <si>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</si>
  <si>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</si>
  <si>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</si>
  <si>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</si>
  <si>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</si>
  <si>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</si>
  <si>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</si>
  <si>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</si>
  <si>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</si>
  <si>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</si>
  <si>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</si>
  <si>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</si>
  <si>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</si>
  <si>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</si>
  <si>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</si>
  <si>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</si>
  <si>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</si>
  <si>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</si>
  <si>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</si>
  <si>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</si>
  <si>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</si>
  <si>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</si>
  <si>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</si>
  <si>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</si>
  <si>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</si>
  <si>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</si>
  <si>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</si>
  <si>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</si>
  <si>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</si>
  <si>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</si>
  <si>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</si>
  <si>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</si>
  <si>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</si>
  <si>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</si>
  <si>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</si>
  <si>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</si>
  <si>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</si>
  <si>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</si>
  <si>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</si>
  <si>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</si>
  <si>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</si>
  <si>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</si>
  <si>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</si>
  <si>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</si>
  <si>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</si>
  <si>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</si>
  <si>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</si>
  <si>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</si>
  <si>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</si>
  <si>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</si>
  <si>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</si>
  <si>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</si>
  <si>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</si>
  <si>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</si>
  <si>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</si>
  <si>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</si>
  <si>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</si>
  <si>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</si>
  <si>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</si>
  <si>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</si>
  <si>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</si>
  <si>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</si>
  <si>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</si>
  <si>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</si>
  <si>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</si>
  <si>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</si>
  <si>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</si>
  <si>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</si>
  <si>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</si>
  <si>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</si>
  <si>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</si>
  <si>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</si>
  <si>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</si>
  <si>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</si>
  <si>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</si>
  <si>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</si>
  <si>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</si>
  <si>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</si>
  <si>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</si>
  <si>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</si>
  <si>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</si>
  <si>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</si>
  <si>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</si>
  <si>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</si>
  <si>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</si>
  <si>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</si>
  <si>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</si>
  <si>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</si>
  <si>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</si>
  <si>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</si>
  <si>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</si>
  <si>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</si>
  <si>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</si>
  <si>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</si>
  <si>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</si>
  <si>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</si>
  <si>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</si>
  <si>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</si>
  <si>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</si>
  <si>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</si>
  <si>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</si>
  <si>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</si>
  <si>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</si>
  <si>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</si>
  <si>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</si>
  <si>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</si>
  <si>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</si>
  <si>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</si>
  <si>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</si>
  <si>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</si>
  <si>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</si>
  <si>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</si>
  <si>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</si>
  <si>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</si>
  <si>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</si>
  <si>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</si>
  <si>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</si>
  <si>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</si>
  <si>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</si>
  <si>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</si>
  <si>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</si>
  <si>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</si>
  <si>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</si>
  <si>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</si>
  <si>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</si>
  <si>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</si>
  <si>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</si>
  <si>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</si>
  <si>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</si>
  <si>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</si>
  <si>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</si>
  <si>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</si>
  <si>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</si>
  <si>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</si>
  <si>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</si>
  <si>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</si>
  <si>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</si>
  <si>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</si>
  <si>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</si>
  <si>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</si>
  <si>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</si>
  <si>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</si>
  <si>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</si>
  <si>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</si>
  <si>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</si>
  <si>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</si>
  <si>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</si>
  <si>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</si>
  <si>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</si>
  <si>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</si>
  <si>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</si>
  <si>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</si>
  <si>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</si>
  <si>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</si>
  <si>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</si>
  <si>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</si>
  <si>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</si>
  <si>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</si>
  <si>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</si>
  <si>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</si>
  <si>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</si>
  <si>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</si>
  <si>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</si>
  <si>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</si>
  <si>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</si>
  <si>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</si>
  <si>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</si>
  <si>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</si>
  <si>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</si>
  <si>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</si>
  <si>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</si>
  <si>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</si>
  <si>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</si>
  <si>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</si>
  <si>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</si>
  <si>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</si>
  <si>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</si>
  <si>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</si>
  <si>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</si>
  <si>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</si>
  <si>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</si>
  <si>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</si>
  <si>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</si>
  <si>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</si>
  <si>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</si>
  <si>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</si>
  <si>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</si>
  <si>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</si>
  <si>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</si>
  <si>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</si>
  <si>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</si>
  <si>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</si>
  <si>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</si>
  <si>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</si>
  <si>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</si>
  <si>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</si>
  <si>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</si>
  <si>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</si>
  <si>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</si>
  <si>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</si>
  <si>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</si>
  <si>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</si>
  <si>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</si>
  <si>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</si>
  <si>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</si>
  <si>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</si>
  <si>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</si>
  <si>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</si>
  <si>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</si>
  <si>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</si>
  <si>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</si>
  <si>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</si>
  <si>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</si>
  <si>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</si>
  <si>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</si>
  <si>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</si>
  <si>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</si>
  <si>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</si>
  <si>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</si>
  <si>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</si>
  <si>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</si>
  <si>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</si>
  <si>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</si>
  <si>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</si>
  <si>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</si>
  <si>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</si>
  <si>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</si>
  <si>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</si>
  <si>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</si>
  <si>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</si>
  <si>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</si>
  <si>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</si>
  <si>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</si>
  <si>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</si>
  <si>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</si>
  <si>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</si>
  <si>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</si>
  <si>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</si>
  <si>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</si>
  <si>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</si>
  <si>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</si>
  <si>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</si>
  <si>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</si>
  <si>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</si>
  <si>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</si>
  <si>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</si>
  <si>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</si>
  <si>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</si>
  <si>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</si>
  <si>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</si>
  <si>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</si>
  <si>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</si>
  <si>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</si>
  <si>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</si>
  <si>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</si>
  <si>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</si>
  <si>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</si>
  <si>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</si>
  <si>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</si>
  <si>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</si>
  <si>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</si>
  <si>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</si>
  <si>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</si>
  <si>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</si>
  <si>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</si>
  <si>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</si>
  <si>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</si>
  <si>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</si>
  <si>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</si>
  <si>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</si>
  <si>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</si>
  <si>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</si>
  <si>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</si>
  <si>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</si>
  <si>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</si>
  <si>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</si>
  <si>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</si>
  <si>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</si>
  <si>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</si>
  <si>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</si>
  <si>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</si>
  <si>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</si>
  <si>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</si>
  <si>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</si>
  <si>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</si>
  <si>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</si>
  <si>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</si>
  <si>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</si>
  <si>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</si>
  <si>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</si>
  <si>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</si>
  <si>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</si>
  <si>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</si>
  <si>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</si>
  <si>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</si>
  <si>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</si>
  <si>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</si>
  <si>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</si>
  <si>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</si>
  <si>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</si>
  <si>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</si>
  <si>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</si>
  <si>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</si>
  <si>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</si>
  <si>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</si>
  <si>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</si>
  <si>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</si>
  <si>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</si>
  <si>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</si>
  <si>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</si>
  <si>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</si>
  <si>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</si>
  <si>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</si>
  <si>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</si>
  <si>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</si>
  <si>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</si>
  <si>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</si>
  <si>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</si>
  <si>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</si>
  <si>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</si>
  <si>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</si>
  <si>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</si>
  <si>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</si>
  <si>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</si>
  <si>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</si>
  <si>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</si>
  <si>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</si>
  <si>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</si>
  <si>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</si>
  <si>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</si>
  <si>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</si>
  <si>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</si>
  <si>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</si>
  <si>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</si>
  <si>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</si>
  <si>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</si>
  <si>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</si>
  <si>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</si>
  <si>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</si>
  <si>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</si>
  <si>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</si>
  <si>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</si>
  <si>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</si>
  <si>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</si>
  <si>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</si>
  <si>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</si>
  <si>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</si>
  <si>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</si>
  <si>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</si>
  <si>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</si>
  <si>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</si>
  <si>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</si>
  <si>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</si>
  <si>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</si>
  <si>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</si>
  <si>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</si>
  <si>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</si>
  <si>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</si>
  <si>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</si>
  <si>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</si>
  <si>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</si>
  <si>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</si>
  <si>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</si>
  <si>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</si>
  <si>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</si>
  <si>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</si>
  <si>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</si>
  <si>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</si>
  <si>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</si>
  <si>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</si>
  <si>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</si>
  <si>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</si>
  <si>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</si>
  <si>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</si>
  <si>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</si>
  <si>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</si>
  <si>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</si>
  <si>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</si>
  <si>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</si>
  <si>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</si>
  <si>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</si>
  <si>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</si>
  <si>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</si>
  <si>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</si>
  <si>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</si>
  <si>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</si>
  <si>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</si>
  <si>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</si>
  <si>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</si>
  <si>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</si>
  <si>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</si>
  <si>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</si>
  <si>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</si>
  <si>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</si>
  <si>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</si>
  <si>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</si>
  <si>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</si>
  <si>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</si>
  <si>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</si>
  <si>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</si>
  <si>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</si>
  <si>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</si>
  <si>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</si>
  <si>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</si>
  <si>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</si>
  <si>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</si>
  <si>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</si>
  <si>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</si>
  <si>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</si>
  <si>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</si>
  <si>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</si>
  <si>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</si>
  <si>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</si>
  <si>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</si>
  <si>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</si>
  <si>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</si>
  <si>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</si>
  <si>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</si>
  <si>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</si>
  <si>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</si>
  <si>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</si>
  <si>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</si>
  <si>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</si>
  <si>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</si>
  <si>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</si>
  <si>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</si>
  <si>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</si>
  <si>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</si>
  <si>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</si>
  <si>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</si>
  <si>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</si>
  <si>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</si>
  <si>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</si>
  <si>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</si>
  <si>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</si>
  <si>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</si>
  <si>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</si>
  <si>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</si>
  <si>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</si>
  <si>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</si>
  <si>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</si>
  <si>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</si>
  <si>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</si>
  <si>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</si>
  <si>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</si>
  <si>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</si>
  <si>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</si>
  <si>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</si>
  <si>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</si>
  <si>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</si>
  <si>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</si>
  <si>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</si>
  <si>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</si>
  <si>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</si>
  <si>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</si>
  <si>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</si>
  <si>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</si>
  <si>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</si>
  <si>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</si>
  <si>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</si>
  <si>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</si>
  <si>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</si>
  <si>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</si>
  <si>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</si>
  <si>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</si>
  <si>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</si>
  <si>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</si>
  <si>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</si>
  <si>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</si>
  <si>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</si>
  <si>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</si>
  <si>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</si>
  <si>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</si>
  <si>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</si>
  <si>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</si>
  <si>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</si>
  <si>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</si>
  <si>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</si>
  <si>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</si>
  <si>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</si>
  <si>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</si>
  <si>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</si>
  <si>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</si>
  <si>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</si>
  <si>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</si>
  <si>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</si>
  <si>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</si>
  <si>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</si>
  <si>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</si>
  <si>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</si>
  <si>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</si>
  <si>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</si>
  <si>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</si>
  <si>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</si>
  <si>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</si>
  <si>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</si>
  <si>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</si>
  <si>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</si>
  <si>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</si>
  <si>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</si>
  <si>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</si>
  <si>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</si>
  <si>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</si>
  <si>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</si>
  <si>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</si>
  <si>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</si>
  <si>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</si>
  <si>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</si>
  <si>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</si>
  <si>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</si>
  <si>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</si>
  <si>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</si>
  <si>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</si>
  <si>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</si>
  <si>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</si>
  <si>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</si>
  <si>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</si>
  <si>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</si>
  <si>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</si>
  <si>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</si>
  <si>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</si>
  <si>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</si>
  <si>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</si>
  <si>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</si>
  <si>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</si>
  <si>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</si>
  <si>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</si>
  <si>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</si>
  <si>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</si>
  <si>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</si>
  <si>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</si>
  <si>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</si>
  <si>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</si>
  <si>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</si>
  <si>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</si>
  <si>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</si>
  <si>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</si>
  <si>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</si>
  <si>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</si>
  <si>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</si>
  <si>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</si>
  <si>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</si>
  <si>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</si>
  <si>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</si>
  <si>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</si>
  <si>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</si>
  <si>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</si>
  <si>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</si>
  <si>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</si>
  <si>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</si>
  <si>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</si>
  <si>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</si>
  <si>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</si>
  <si>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</si>
  <si>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</si>
  <si>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</si>
  <si>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</si>
  <si>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</si>
  <si>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</si>
  <si>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</si>
  <si>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</si>
  <si>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</si>
  <si>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</si>
  <si>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</si>
  <si>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</si>
  <si>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</si>
  <si>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</si>
  <si>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</si>
  <si>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</si>
  <si>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</si>
  <si>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</si>
  <si>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</si>
  <si>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</si>
  <si>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</si>
  <si>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</si>
  <si>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</si>
  <si>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</si>
  <si>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</si>
  <si>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</si>
  <si>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</si>
  <si>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</si>
  <si>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</si>
  <si>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</si>
  <si>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</si>
  <si>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</si>
  <si>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</si>
  <si>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</si>
  <si>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</si>
  <si>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</si>
  <si>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</si>
  <si>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</si>
  <si>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</si>
  <si>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</si>
  <si>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</si>
  <si>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</si>
  <si>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</si>
  <si>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</si>
  <si>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</si>
  <si>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</si>
  <si>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</si>
  <si>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</si>
  <si>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</si>
  <si>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</si>
  <si>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</si>
  <si>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</si>
  <si>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</si>
  <si>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</si>
  <si>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</si>
  <si>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</si>
  <si>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</si>
  <si>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</si>
  <si>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</si>
  <si>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</si>
  <si>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</si>
  <si>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</si>
  <si>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</si>
  <si>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</si>
  <si>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</si>
  <si>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</si>
  <si>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</si>
  <si>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</si>
  <si>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</si>
  <si>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</si>
  <si>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</si>
  <si>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</si>
  <si>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</si>
  <si>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</si>
  <si>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</si>
  <si>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</si>
  <si>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</si>
  <si>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</si>
  <si>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</si>
  <si>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</si>
  <si>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</si>
  <si>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</si>
  <si>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</si>
  <si>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</si>
  <si>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</si>
  <si>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</si>
  <si>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</si>
  <si>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</si>
  <si>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</si>
  <si>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</si>
  <si>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</si>
  <si>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</si>
  <si>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</si>
  <si>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</si>
  <si>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</si>
  <si>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</si>
  <si>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</si>
  <si>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</si>
  <si>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</si>
  <si>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</si>
  <si>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</si>
  <si>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</si>
  <si>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</si>
  <si>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</si>
  <si>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</si>
  <si>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</si>
  <si>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</si>
  <si>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</si>
  <si>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</si>
  <si>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</si>
  <si>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</si>
  <si>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</si>
  <si>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</si>
  <si>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</si>
  <si>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</si>
  <si>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</si>
  <si>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</si>
  <si>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</si>
  <si>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</si>
  <si>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</si>
  <si>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</si>
  <si>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</si>
  <si>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</si>
  <si>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</si>
  <si>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</si>
  <si>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</si>
  <si>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</si>
  <si>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</si>
  <si>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</si>
  <si>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</si>
  <si>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</si>
  <si>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</si>
  <si>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</si>
  <si>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</si>
  <si>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</si>
  <si>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</si>
  <si>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</si>
  <si>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</si>
  <si>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</si>
  <si>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</si>
  <si>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</si>
  <si>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</si>
  <si>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</si>
  <si>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</si>
  <si>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</si>
  <si>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</si>
  <si>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</si>
  <si>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</si>
  <si>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</si>
  <si>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</si>
  <si>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</si>
  <si>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</si>
  <si>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</si>
  <si>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</si>
  <si>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</si>
  <si>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</si>
  <si>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</si>
  <si>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</si>
  <si>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</si>
  <si>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</si>
  <si>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</si>
  <si>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</si>
  <si>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</si>
  <si>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</si>
  <si>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</si>
  <si>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</si>
  <si>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</si>
  <si>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</si>
  <si>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</si>
  <si>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</si>
  <si>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</si>
  <si>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</si>
  <si>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</si>
  <si>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</si>
  <si>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</si>
  <si>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</si>
  <si>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</si>
  <si>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</si>
  <si>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</si>
  <si>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</si>
  <si>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</si>
  <si>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</si>
  <si>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</si>
  <si>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</si>
  <si>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</si>
  <si>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</si>
  <si>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</si>
  <si>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</si>
  <si>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</si>
  <si>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</si>
  <si>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</si>
  <si>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</si>
  <si>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</si>
  <si>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</si>
  <si>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</si>
  <si>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</si>
  <si>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</si>
  <si>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</si>
  <si>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</si>
  <si>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</si>
  <si>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</si>
  <si>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</si>
  <si>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</si>
  <si>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</si>
  <si>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</si>
  <si>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</si>
  <si>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</si>
  <si>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</si>
  <si>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</si>
  <si>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</si>
  <si>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</si>
  <si>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</si>
  <si>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</si>
  <si>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</si>
  <si>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</si>
  <si>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</si>
  <si>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</si>
  <si>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</si>
  <si>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</si>
  <si>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</si>
  <si>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</si>
  <si>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</si>
  <si>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</si>
  <si>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</si>
  <si>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</si>
  <si>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</si>
  <si>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</si>
  <si>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</si>
  <si>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</si>
  <si>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</si>
  <si>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</si>
  <si>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</si>
  <si>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</si>
  <si>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</si>
  <si>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</si>
  <si>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</si>
  <si>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</si>
  <si>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</si>
  <si>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</si>
  <si>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</si>
  <si>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</si>
  <si>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</si>
  <si>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</si>
  <si>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</si>
  <si>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</si>
  <si>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</si>
  <si>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</si>
  <si>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</si>
  <si>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</si>
  <si>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</si>
  <si>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</si>
  <si>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</si>
  <si>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</si>
  <si>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</si>
  <si>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</si>
  <si>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</si>
  <si>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</si>
  <si>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</si>
  <si>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</si>
  <si>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</si>
  <si>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</si>
  <si>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</si>
  <si>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</si>
  <si>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</si>
  <si>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</si>
  <si>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</si>
  <si>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</si>
  <si>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</si>
  <si>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</si>
  <si>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</si>
  <si>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</si>
  <si>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</si>
  <si>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</si>
  <si>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</si>
  <si>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</si>
  <si>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</si>
  <si>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</si>
  <si>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</si>
  <si>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</si>
  <si>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</si>
  <si>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</si>
  <si>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</si>
  <si>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</si>
  <si>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</si>
  <si>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</si>
  <si>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</si>
  <si>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</si>
  <si>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</si>
  <si>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</si>
  <si>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</si>
  <si>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</si>
  <si>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</si>
  <si>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</si>
  <si>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</si>
  <si>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</si>
  <si>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</si>
  <si>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</si>
  <si>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</si>
  <si>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</si>
  <si>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</si>
  <si>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</si>
  <si>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</si>
  <si>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</si>
  <si>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</si>
  <si>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</si>
  <si>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</si>
  <si>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</si>
  <si>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</si>
  <si>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</si>
  <si>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</si>
  <si>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</si>
  <si>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</si>
  <si>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</si>
  <si>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</si>
  <si>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</si>
  <si>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</si>
  <si>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</si>
  <si>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</si>
  <si>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</si>
  <si>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</si>
  <si>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</si>
  <si>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</si>
  <si>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</si>
  <si>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</si>
  <si>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</si>
  <si>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</si>
  <si>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</si>
  <si>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</si>
  <si>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</si>
  <si>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</si>
  <si>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</si>
  <si>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</si>
  <si>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</si>
  <si>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</si>
  <si>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</si>
  <si>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</si>
  <si>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</si>
  <si>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</si>
  <si>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</si>
  <si>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</si>
  <si>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</si>
  <si>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</si>
  <si>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</si>
  <si>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</si>
  <si>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</si>
  <si>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</si>
  <si>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</si>
  <si>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</si>
  <si>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</si>
  <si>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</si>
  <si>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</si>
  <si>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</si>
  <si>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</si>
  <si>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</si>
  <si>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</si>
  <si>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</si>
  <si>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</si>
  <si>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</si>
  <si>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</si>
  <si>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</si>
  <si>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</si>
  <si>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</si>
  <si>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</si>
  <si>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</si>
  <si>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</si>
  <si>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</si>
  <si>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</si>
  <si>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</si>
  <si>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</si>
  <si>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</si>
  <si>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</si>
  <si>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</si>
  <si>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</si>
  <si>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</si>
  <si>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</si>
  <si>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</si>
  <si>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</si>
  <si>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</si>
  <si>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</si>
  <si>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</si>
  <si>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</si>
  <si>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</si>
  <si>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</si>
  <si>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</si>
  <si>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</si>
  <si>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</si>
  <si>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</si>
  <si>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</si>
  <si>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</si>
  <si>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</si>
  <si>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</si>
  <si>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</si>
  <si>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</si>
  <si>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</si>
  <si>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</si>
  <si>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</si>
  <si>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</si>
  <si>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</si>
  <si>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</si>
  <si>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</si>
  <si>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</si>
  <si>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</si>
  <si>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</si>
  <si>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</si>
  <si>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</si>
  <si>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</si>
  <si>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</si>
  <si>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</si>
  <si>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</si>
  <si>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</si>
  <si>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</si>
  <si>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</si>
  <si>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</si>
  <si>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</si>
  <si>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</si>
  <si>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</si>
  <si>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</si>
  <si>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</si>
  <si>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</si>
  <si>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</si>
  <si>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</si>
  <si>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</si>
  <si>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</si>
  <si>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</si>
  <si>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</si>
  <si>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</si>
  <si>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</si>
  <si>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</si>
  <si>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</si>
  <si>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</si>
  <si>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</si>
  <si>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</si>
  <si>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</si>
  <si>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</si>
  <si>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</si>
  <si>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</si>
  <si>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</si>
  <si>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</si>
  <si>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</si>
  <si>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</si>
  <si>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</si>
  <si>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</si>
  <si>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</si>
  <si>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</si>
  <si>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</si>
  <si>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</si>
  <si>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</si>
  <si>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</si>
  <si>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</si>
  <si>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</si>
  <si>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</si>
  <si>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</si>
  <si>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</si>
  <si>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</si>
  <si>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</si>
  <si>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</si>
  <si>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</si>
  <si>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</si>
  <si>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</si>
  <si>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</si>
  <si>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</si>
  <si>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</si>
  <si>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</si>
  <si>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</si>
  <si>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</si>
  <si>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</si>
  <si>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</si>
  <si>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</si>
  <si>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</si>
  <si>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</si>
  <si>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</si>
  <si>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</si>
  <si>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</si>
  <si>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</si>
  <si>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</si>
  <si>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</si>
  <si>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</si>
  <si>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</si>
  <si>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</si>
  <si>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</si>
  <si>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</si>
  <si>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</si>
  <si>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</si>
  <si>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</si>
  <si>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</si>
  <si>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</si>
  <si>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</si>
  <si>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</si>
  <si>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</si>
  <si>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</si>
  <si>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</si>
  <si>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</si>
  <si>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</si>
  <si>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</si>
  <si>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</si>
  <si>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</si>
  <si>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</si>
  <si>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</si>
  <si>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</si>
  <si>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</si>
  <si>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</si>
  <si>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</si>
  <si>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</si>
  <si>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</si>
  <si>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</si>
  <si>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</si>
  <si>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</si>
  <si>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</si>
  <si>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</si>
  <si>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</si>
  <si>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</si>
  <si>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</si>
  <si>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</si>
  <si>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</si>
  <si>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</si>
  <si>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</si>
  <si>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</si>
  <si>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</si>
  <si>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</si>
  <si>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</si>
  <si>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</si>
  <si>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</si>
  <si>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</si>
  <si>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</si>
  <si>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</si>
  <si>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</si>
  <si>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</si>
  <si>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</si>
  <si>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</si>
  <si>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</si>
  <si>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</si>
  <si>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</si>
  <si>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</si>
  <si>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</si>
  <si>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</si>
  <si>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</si>
  <si>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</si>
  <si>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</si>
  <si>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</si>
  <si>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</si>
  <si>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</si>
  <si>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</si>
  <si>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</si>
  <si>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</si>
  <si>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</si>
  <si>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</si>
  <si>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</si>
  <si>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</si>
  <si>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</si>
  <si>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</si>
  <si>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</si>
  <si>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</si>
  <si>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</si>
  <si>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</si>
  <si>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</si>
  <si>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</si>
  <si>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</si>
  <si>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</si>
  <si>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</si>
  <si>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</si>
  <si>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</si>
  <si>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</si>
  <si>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</si>
  <si>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</si>
  <si>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</si>
  <si>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</si>
  <si>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</si>
  <si>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</si>
  <si>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</si>
  <si>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</si>
  <si>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</si>
  <si>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</si>
  <si>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</si>
  <si>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</si>
  <si>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</si>
  <si>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</si>
  <si>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</si>
  <si>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</si>
  <si>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</si>
  <si>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</si>
  <si>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</si>
  <si>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</si>
  <si>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</si>
  <si>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</si>
  <si>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</si>
  <si>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</si>
  <si>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</si>
  <si>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</si>
  <si>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</si>
  <si>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</si>
  <si>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</si>
  <si>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</si>
  <si>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</si>
  <si>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</si>
  <si>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</si>
  <si>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</si>
  <si>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</si>
  <si>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</si>
  <si>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</si>
  <si>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</si>
  <si>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</si>
  <si>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</si>
  <si>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</si>
  <si>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</si>
  <si>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</si>
  <si>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</si>
  <si>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</si>
  <si>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</si>
  <si>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</si>
  <si>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</si>
  <si>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</si>
  <si>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</si>
  <si>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</si>
  <si>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</si>
  <si>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</si>
  <si>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</si>
  <si>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</si>
  <si>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</si>
  <si>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</si>
  <si>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</si>
  <si>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</si>
  <si>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</si>
  <si>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</si>
  <si>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</si>
  <si>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</si>
  <si>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</si>
  <si>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</si>
  <si>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</si>
  <si>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</si>
  <si>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</si>
  <si>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</si>
  <si>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</si>
  <si>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</si>
  <si>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</si>
  <si>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</si>
  <si>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</si>
  <si>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</si>
  <si>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</si>
  <si>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</si>
  <si>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</si>
  <si>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</si>
  <si>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</si>
  <si>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</si>
  <si>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</si>
  <si>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</si>
  <si>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</si>
  <si>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</si>
  <si>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</si>
  <si>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</si>
  <si>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</si>
  <si>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</si>
  <si>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</si>
  <si>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</si>
  <si>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</si>
  <si>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</si>
  <si>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</si>
  <si>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</si>
  <si>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</si>
  <si>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</si>
  <si>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</si>
  <si>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</si>
  <si>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</si>
  <si>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</si>
  <si>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</si>
  <si>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</si>
  <si>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</si>
  <si>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</si>
  <si>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</si>
  <si>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</si>
  <si>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</si>
  <si>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</si>
  <si>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</si>
  <si>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</si>
  <si>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</si>
  <si>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</si>
  <si>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</si>
  <si>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</si>
  <si>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</si>
  <si>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</si>
  <si>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</si>
  <si>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</si>
  <si>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</si>
  <si>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</si>
  <si>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</si>
  <si>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</si>
  <si>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</si>
  <si>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</si>
  <si>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</si>
  <si>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</si>
  <si>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</si>
  <si>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</si>
  <si>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</si>
  <si>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</si>
  <si>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</si>
  <si>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</si>
  <si>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</si>
  <si>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</si>
  <si>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</si>
  <si>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</si>
  <si>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</si>
  <si>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</si>
  <si>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</si>
  <si>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</si>
  <si>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</si>
  <si>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</si>
  <si>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</si>
  <si>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</si>
  <si>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</si>
  <si>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</si>
  <si>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</si>
  <si>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</si>
  <si>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</si>
  <si>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</si>
  <si>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</si>
  <si>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</si>
  <si>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</si>
  <si>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</si>
  <si>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</si>
  <si>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</si>
  <si>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</si>
  <si>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</si>
  <si>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</si>
  <si>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</si>
  <si>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</si>
  <si>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</si>
  <si>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</si>
  <si>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</si>
  <si>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</si>
  <si>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</si>
  <si>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</si>
  <si>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</si>
  <si>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</si>
  <si>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</si>
  <si>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</si>
  <si>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</si>
  <si>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</si>
  <si>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</si>
  <si>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</si>
  <si>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</si>
  <si>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</si>
  <si>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</si>
  <si>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</si>
  <si>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</si>
  <si>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</si>
  <si>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</si>
  <si>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</si>
  <si>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</si>
  <si>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</si>
  <si>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</si>
  <si>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</si>
  <si>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</si>
  <si>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</si>
  <si>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</si>
  <si>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</si>
  <si>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</si>
  <si>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</si>
  <si>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</si>
  <si>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</si>
  <si>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</si>
  <si>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</si>
  <si>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</si>
  <si>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</si>
  <si>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</si>
  <si>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</si>
  <si>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</si>
  <si>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</si>
  <si>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</si>
  <si>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</si>
  <si>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</si>
  <si>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</si>
  <si>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</si>
  <si>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</si>
  <si>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</si>
  <si>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</si>
  <si>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</si>
  <si>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</si>
  <si>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</si>
  <si>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</si>
  <si>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</si>
  <si>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</si>
  <si>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</si>
  <si>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</si>
  <si>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</si>
  <si>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</si>
  <si>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</si>
  <si>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</si>
  <si>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</si>
  <si>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</si>
  <si>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</si>
  <si>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</si>
  <si>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</si>
  <si>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</si>
  <si>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</si>
  <si>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</si>
  <si>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</si>
  <si>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</si>
  <si>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</si>
  <si>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</si>
  <si>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</si>
  <si>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</si>
  <si>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</si>
  <si>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</si>
  <si>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</si>
  <si>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</si>
  <si>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</si>
  <si>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</si>
  <si>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</si>
  <si>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</si>
  <si>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</si>
  <si>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</si>
  <si>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</si>
  <si>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</si>
  <si>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</si>
  <si>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</si>
  <si>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</si>
  <si>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</si>
  <si>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</si>
  <si>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</si>
  <si>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</si>
  <si>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</si>
  <si>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</si>
  <si>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</si>
  <si>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</si>
  <si>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</si>
  <si>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</si>
  <si>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</si>
  <si>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</si>
  <si>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</si>
  <si>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</si>
  <si>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</si>
  <si>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</si>
  <si>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</si>
  <si>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</si>
  <si>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</si>
  <si>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</si>
  <si>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</si>
  <si>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</si>
  <si>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</si>
  <si>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</si>
  <si>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</si>
  <si>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</si>
  <si>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</si>
  <si>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</si>
  <si>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</si>
  <si>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</si>
  <si>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</si>
  <si>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</si>
  <si>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</si>
  <si>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</si>
  <si>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</si>
  <si>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</si>
  <si>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</si>
  <si>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</si>
  <si>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</si>
  <si>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</si>
  <si>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</si>
  <si>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</si>
  <si>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</si>
  <si>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</si>
  <si>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</si>
  <si>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</si>
  <si>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</si>
  <si>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</si>
  <si>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</si>
  <si>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</si>
  <si>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</si>
  <si>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</si>
  <si>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</si>
  <si>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</si>
  <si>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</si>
  <si>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</si>
  <si>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</si>
  <si>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</si>
  <si>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</si>
  <si>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</si>
  <si>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</si>
  <si>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</si>
  <si>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</si>
  <si>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</si>
  <si>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</si>
  <si>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</si>
  <si>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</si>
  <si>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</si>
  <si>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</si>
  <si>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</si>
  <si>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</si>
  <si>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</si>
  <si>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</si>
  <si>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</si>
  <si>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</si>
  <si>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</si>
  <si>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</si>
  <si>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</si>
  <si>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</si>
  <si>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</si>
  <si>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</si>
  <si>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</si>
  <si>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</si>
  <si>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</si>
  <si>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</si>
  <si>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</si>
  <si>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</si>
  <si>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</si>
  <si>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</si>
  <si>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</si>
  <si>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</si>
  <si>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</si>
  <si>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</si>
  <si>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</si>
  <si>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</si>
  <si>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</si>
  <si>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</si>
  <si>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</si>
  <si>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</si>
  <si>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</si>
  <si>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</si>
  <si>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</si>
  <si>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</si>
  <si>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</si>
  <si>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</si>
  <si>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</si>
  <si>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</si>
  <si>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</si>
  <si>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</si>
  <si>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</si>
  <si>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</si>
  <si>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</si>
  <si>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</si>
  <si>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</si>
  <si>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</si>
  <si>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</si>
  <si>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</si>
  <si>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</si>
  <si>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</si>
  <si>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</si>
  <si>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</si>
  <si>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</si>
  <si>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</si>
  <si>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</si>
  <si>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</si>
  <si>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</si>
  <si>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</si>
  <si>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</si>
  <si>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</si>
  <si>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</si>
  <si>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</si>
  <si>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</si>
  <si>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</si>
  <si>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</si>
  <si>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</si>
  <si>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</si>
  <si>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</si>
  <si>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</si>
  <si>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</si>
  <si>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</si>
  <si>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</si>
  <si>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</si>
  <si>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</si>
  <si>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</si>
  <si>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</si>
  <si>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</si>
  <si>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</si>
  <si>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</si>
  <si>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</si>
  <si>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</si>
  <si>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</si>
  <si>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</si>
  <si>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</si>
  <si>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</si>
  <si>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</si>
  <si>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</si>
  <si>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</si>
  <si>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</si>
  <si>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</si>
  <si>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</si>
  <si>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</si>
  <si>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</si>
  <si>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</si>
  <si>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</si>
  <si>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</si>
  <si>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</si>
  <si>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</si>
  <si>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</si>
  <si>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</si>
  <si>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</si>
  <si>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</si>
  <si>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</si>
  <si>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</si>
  <si>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</si>
  <si>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</si>
  <si>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</si>
  <si>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</si>
  <si>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</si>
  <si>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</si>
  <si>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</si>
  <si>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</si>
  <si>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</si>
  <si>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</si>
  <si>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</si>
  <si>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</si>
  <si>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</si>
  <si>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</si>
  <si>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</si>
  <si>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</si>
  <si>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</si>
  <si>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</si>
  <si>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</si>
  <si>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</si>
  <si>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</si>
  <si>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</si>
  <si>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</si>
  <si>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</si>
  <si>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</si>
  <si>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</si>
  <si>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</si>
  <si>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</si>
  <si>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</si>
  <si>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</si>
  <si>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</si>
  <si>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</si>
  <si>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</si>
  <si>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</si>
  <si>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</si>
  <si>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</si>
  <si>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</si>
  <si>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</si>
  <si>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</si>
  <si>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</si>
  <si>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</si>
  <si>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</si>
  <si>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</si>
  <si>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</si>
  <si>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</si>
  <si>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</si>
  <si>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</si>
  <si>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</si>
  <si>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</si>
  <si>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</si>
  <si>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</si>
  <si>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</si>
  <si>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</si>
  <si>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</si>
  <si>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</si>
  <si>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</si>
  <si>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</si>
  <si>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</si>
  <si>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</si>
  <si>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</si>
  <si>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</si>
  <si>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</si>
  <si>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</si>
  <si>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</si>
  <si>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</si>
  <si>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</si>
  <si>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</si>
  <si>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</si>
  <si>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</si>
  <si>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</si>
  <si>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</si>
  <si>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</si>
  <si>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</si>
  <si>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</si>
  <si>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</si>
  <si>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</si>
  <si>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</si>
  <si>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</si>
  <si>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</si>
  <si>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</si>
  <si>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</si>
  <si>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</si>
  <si>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</si>
  <si>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</si>
  <si>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</si>
  <si>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</si>
  <si>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</si>
  <si>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</si>
  <si>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</si>
  <si>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</si>
  <si>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</si>
  <si>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</si>
  <si>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</si>
  <si>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</si>
  <si>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</si>
  <si>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</si>
  <si>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</si>
  <si>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</si>
  <si>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</si>
  <si>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</si>
  <si>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</si>
  <si>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</si>
  <si>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</si>
  <si>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</si>
  <si>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</si>
  <si>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</si>
  <si>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</si>
  <si>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</si>
  <si>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</si>
  <si>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</si>
  <si>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</si>
  <si>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</si>
  <si>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</si>
  <si>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</si>
  <si>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</si>
  <si>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</si>
  <si>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</si>
  <si>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</si>
  <si>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</si>
  <si>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</si>
  <si>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</si>
  <si>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</si>
  <si>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</si>
  <si>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</si>
  <si>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</si>
  <si>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</si>
  <si>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</si>
  <si>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</si>
  <si>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</si>
  <si>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</si>
  <si>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</si>
  <si>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</si>
  <si>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</si>
  <si>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</si>
  <si>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</si>
  <si>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</si>
  <si>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</si>
  <si>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</si>
  <si>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</si>
  <si>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</si>
  <si>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</si>
  <si>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</si>
  <si>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</si>
  <si>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</si>
  <si>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</si>
  <si>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</si>
  <si>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</si>
  <si>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</si>
  <si>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</si>
  <si>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</si>
  <si>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</si>
  <si>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</si>
  <si>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</si>
  <si>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</si>
  <si>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</si>
  <si>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</si>
  <si>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</si>
  <si>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</si>
  <si>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</si>
  <si>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</si>
  <si>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</si>
  <si>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</si>
  <si>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</si>
  <si>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</si>
  <si>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</si>
  <si>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</si>
  <si>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</si>
  <si>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</si>
  <si>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</si>
  <si>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</si>
  <si>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</si>
  <si>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</si>
  <si>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</si>
  <si>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</si>
  <si>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</si>
  <si>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</si>
  <si>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</si>
  <si>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</si>
  <si>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</si>
  <si>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</si>
  <si>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</si>
  <si>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</si>
  <si>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</si>
  <si>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</si>
  <si>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</si>
  <si>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</si>
  <si>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</si>
  <si>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</si>
  <si>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</si>
  <si>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</si>
  <si>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</si>
  <si>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</si>
  <si>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</si>
  <si>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</si>
  <si>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</si>
  <si>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</si>
  <si>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</si>
  <si>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</si>
  <si>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</si>
  <si>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</si>
  <si>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</si>
  <si>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</si>
  <si>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</si>
  <si>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</si>
  <si>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</si>
  <si>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</si>
  <si>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</si>
  <si>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</si>
  <si>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</si>
  <si>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</si>
  <si>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</si>
  <si>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</si>
  <si>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</si>
  <si>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</si>
  <si>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</si>
  <si>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</si>
  <si>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</si>
  <si>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</si>
  <si>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</si>
  <si>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</si>
  <si>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</si>
  <si>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</si>
  <si>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</si>
  <si>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</si>
  <si>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</si>
  <si>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</si>
  <si>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</si>
  <si>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</si>
  <si>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</si>
  <si>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</si>
  <si>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</si>
  <si>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</si>
  <si>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</si>
  <si>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</si>
  <si>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</si>
  <si>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</si>
  <si>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</si>
  <si>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</si>
  <si>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</si>
  <si>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</si>
  <si>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</si>
  <si>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</si>
  <si>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</si>
  <si>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</si>
  <si>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</si>
  <si>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</si>
  <si>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</si>
  <si>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</si>
  <si>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</si>
  <si>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</si>
  <si>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</si>
  <si>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</si>
  <si>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</si>
  <si>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</si>
  <si>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</si>
  <si>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</si>
  <si>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</si>
  <si>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</si>
  <si>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</si>
  <si>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</si>
  <si>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</si>
  <si>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</si>
  <si>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</si>
  <si>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</si>
  <si>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</si>
  <si>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</si>
  <si>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</si>
  <si>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</si>
  <si>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</si>
  <si>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</si>
  <si>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</si>
  <si>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</si>
  <si>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</si>
  <si>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</si>
  <si>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</si>
  <si>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</si>
  <si>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</si>
  <si>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</si>
  <si>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</si>
  <si>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</si>
  <si>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</si>
  <si>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</si>
  <si>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</si>
  <si>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</si>
  <si>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</si>
  <si>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</si>
  <si>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</si>
  <si>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</si>
  <si>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</si>
  <si>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</si>
  <si>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</si>
  <si>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</si>
  <si>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</si>
  <si>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</si>
  <si>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</si>
  <si>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</si>
  <si>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</si>
  <si>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</si>
  <si>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</si>
  <si>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</si>
  <si>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</si>
  <si>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</si>
  <si>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</si>
  <si>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</si>
  <si>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</si>
  <si>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</si>
  <si>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</si>
  <si>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</si>
  <si>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</si>
  <si>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</si>
  <si>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</si>
  <si>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</si>
  <si>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</si>
  <si>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</si>
  <si>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</si>
  <si>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</si>
  <si>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</si>
  <si>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</si>
  <si>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</si>
  <si>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</si>
  <si>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</si>
  <si>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</si>
  <si>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</si>
  <si>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</si>
  <si>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</si>
  <si>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</si>
  <si>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</si>
  <si>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</si>
  <si>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</si>
  <si>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</si>
  <si>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</si>
  <si>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</si>
  <si>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</si>
  <si>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</si>
  <si>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</si>
  <si>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</si>
  <si>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</si>
  <si>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</si>
  <si>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</si>
  <si>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</si>
  <si>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</si>
  <si>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</si>
  <si>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</si>
  <si>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</si>
  <si>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</si>
  <si>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</si>
  <si>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</si>
  <si>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</si>
  <si>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</si>
  <si>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</si>
  <si>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</si>
  <si>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</si>
  <si>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</si>
  <si>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</si>
  <si>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</si>
  <si>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</si>
  <si>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</si>
  <si>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</si>
  <si>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</si>
  <si>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</si>
  <si>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</si>
  <si>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</si>
  <si>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</si>
  <si>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</si>
  <si>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</si>
  <si>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</si>
  <si>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</si>
  <si>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</si>
  <si>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</si>
  <si>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</si>
  <si>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</si>
  <si>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</si>
  <si>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</si>
  <si>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</si>
  <si>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</si>
  <si>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</si>
  <si>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</si>
  <si>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</si>
  <si>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</si>
  <si>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</si>
  <si>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</si>
  <si>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</si>
  <si>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</si>
  <si>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</si>
  <si>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</si>
  <si>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</si>
  <si>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</si>
  <si>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</si>
  <si>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</si>
  <si>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</si>
  <si>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</si>
  <si>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</si>
  <si>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</si>
  <si>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</si>
  <si>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</si>
  <si>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</si>
  <si>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</si>
  <si>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</si>
  <si>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</si>
  <si>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</si>
  <si>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</si>
  <si>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</si>
  <si>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</si>
  <si>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</si>
  <si>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</si>
  <si>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</si>
  <si>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</si>
  <si>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</si>
  <si>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</si>
  <si>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</si>
  <si>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</si>
  <si>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</si>
  <si>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</si>
  <si>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</si>
  <si>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</si>
  <si>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</si>
  <si>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</si>
  <si>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</si>
  <si>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</si>
  <si>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</si>
  <si>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</si>
  <si>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</si>
  <si>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</si>
  <si>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</si>
  <si>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</si>
  <si>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</si>
  <si>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</si>
  <si>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</si>
  <si>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</si>
  <si>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</si>
  <si>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</si>
  <si>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</si>
  <si>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</si>
  <si>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</si>
  <si>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</si>
  <si>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</si>
  <si>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</si>
  <si>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</si>
  <si>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</si>
  <si>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</si>
  <si>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</si>
  <si>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</si>
  <si>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</si>
  <si>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</si>
  <si>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</si>
  <si>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</si>
  <si>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</si>
  <si>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</si>
  <si>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</si>
  <si>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</si>
  <si>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</si>
  <si>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</si>
  <si>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</si>
  <si>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</si>
  <si>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</si>
  <si>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</si>
  <si>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</si>
  <si>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</si>
  <si>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</si>
  <si>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</si>
  <si>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</si>
  <si>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</si>
  <si>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</si>
  <si>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</si>
  <si>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</si>
  <si>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</si>
  <si>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</si>
  <si>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</si>
  <si>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</si>
  <si>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</si>
  <si>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</si>
  <si>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</si>
  <si>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</si>
  <si>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</si>
  <si>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</si>
  <si>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</si>
  <si>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</si>
  <si>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</si>
  <si>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</si>
  <si>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</si>
  <si>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</si>
  <si>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</si>
  <si>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</si>
  <si>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</si>
  <si>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</si>
  <si>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</si>
  <si>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</si>
  <si>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</si>
  <si>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</si>
  <si>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</si>
  <si>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</si>
  <si>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</si>
  <si>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</si>
  <si>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</si>
  <si>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</si>
  <si>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</si>
  <si>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</si>
  <si>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</si>
  <si>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</si>
  <si>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</si>
  <si>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</si>
  <si>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</si>
  <si>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</si>
  <si>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</si>
  <si>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</si>
  <si>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</si>
  <si>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</si>
  <si>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</si>
  <si>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</si>
  <si>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</si>
  <si>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</si>
  <si>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</si>
  <si>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</si>
  <si>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</si>
  <si>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</si>
  <si>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</si>
  <si>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</si>
  <si>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</si>
  <si>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</si>
  <si>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</si>
  <si>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</si>
  <si>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</si>
  <si>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</si>
  <si>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</si>
  <si>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</si>
  <si>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</si>
  <si>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</si>
  <si>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</si>
  <si>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</si>
  <si>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</si>
  <si>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</si>
  <si>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</si>
  <si>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</si>
  <si>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</si>
  <si>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</si>
  <si>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</si>
  <si>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</si>
  <si>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</si>
  <si>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</si>
  <si>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</si>
  <si>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</si>
  <si>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</si>
  <si>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</si>
  <si>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</si>
  <si>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</si>
  <si>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</si>
  <si>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</si>
  <si>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</si>
  <si>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</si>
  <si>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</si>
  <si>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</si>
  <si>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</si>
  <si>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</si>
  <si>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</si>
  <si>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</si>
  <si>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</si>
  <si>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</si>
  <si>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</si>
  <si>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</si>
  <si>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</si>
  <si>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</si>
  <si>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</si>
  <si>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</si>
  <si>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</si>
  <si>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</si>
  <si>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</si>
  <si>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</si>
  <si>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</si>
  <si>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</si>
  <si>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</si>
  <si>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</si>
  <si>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</si>
  <si>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</si>
  <si>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</si>
  <si>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</si>
  <si>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</si>
  <si>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</si>
  <si>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</si>
  <si>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</si>
  <si>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</si>
  <si>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</si>
  <si>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</si>
  <si>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</si>
  <si>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</si>
  <si>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</si>
  <si>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</si>
  <si>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</si>
  <si>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</si>
  <si>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</si>
  <si>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</si>
  <si>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</si>
  <si>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</si>
  <si>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</si>
  <si>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</si>
  <si>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</si>
  <si>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</si>
  <si>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</si>
  <si>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</si>
  <si>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</si>
  <si>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</si>
  <si>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</si>
  <si>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</si>
  <si>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</si>
  <si>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</si>
  <si>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</si>
  <si>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</si>
  <si>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</si>
  <si>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</si>
  <si>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</si>
  <si>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</si>
  <si>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</si>
  <si>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</si>
  <si>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</si>
  <si>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</si>
  <si>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</si>
  <si>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</si>
  <si>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</si>
  <si>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</si>
  <si>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</si>
  <si>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</si>
  <si>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</si>
  <si>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</si>
  <si>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</si>
  <si>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</si>
  <si>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</si>
  <si>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</si>
  <si>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</si>
  <si>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</si>
  <si>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</si>
  <si>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</si>
  <si>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</si>
  <si>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</si>
  <si>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</si>
  <si>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</si>
  <si>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</si>
  <si>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</si>
  <si>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</si>
  <si>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</si>
  <si>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</si>
  <si>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</si>
  <si>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</si>
  <si>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</si>
  <si>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</si>
  <si>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</si>
  <si>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</si>
  <si>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</si>
  <si>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</si>
  <si>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</si>
  <si>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</si>
  <si>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</si>
  <si>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</si>
  <si>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</si>
  <si>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</si>
  <si>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</si>
  <si>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</si>
  <si>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</si>
  <si>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</si>
  <si>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</si>
  <si>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</si>
  <si>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</si>
  <si>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</si>
  <si>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</si>
  <si>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</si>
  <si>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</si>
  <si>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</si>
  <si>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</si>
  <si>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</si>
  <si>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</si>
  <si>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</si>
  <si>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</si>
  <si>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</si>
  <si>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</si>
  <si>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</si>
  <si>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</si>
  <si>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</si>
  <si>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</si>
  <si>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</si>
  <si>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</si>
  <si>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</si>
  <si>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</si>
  <si>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</si>
  <si>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</si>
  <si>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</si>
  <si>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</si>
  <si>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</si>
  <si>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</si>
  <si>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</si>
  <si>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</si>
  <si>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</si>
  <si>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</si>
  <si>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</si>
  <si>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</si>
  <si>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</si>
  <si>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</si>
  <si>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</si>
  <si>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</si>
  <si>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</si>
  <si>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</si>
  <si>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</si>
  <si>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</si>
  <si>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</si>
  <si>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</si>
  <si>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</si>
  <si>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</si>
  <si>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</si>
  <si>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</si>
  <si>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</si>
  <si>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</si>
  <si>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</si>
  <si>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</si>
  <si>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</si>
  <si>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</si>
  <si>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</si>
  <si>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</si>
  <si>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</si>
  <si>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</si>
  <si>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</si>
  <si>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</si>
  <si>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</si>
  <si>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</si>
  <si>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</si>
  <si>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</si>
  <si>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</si>
  <si>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</si>
  <si>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</si>
  <si>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</si>
  <si>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</si>
  <si>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</si>
  <si>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</si>
  <si>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</si>
  <si>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</si>
  <si>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</si>
  <si>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</si>
  <si>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</si>
  <si>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</si>
  <si>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</si>
  <si>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</si>
  <si>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</si>
  <si>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</si>
  <si>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</si>
  <si>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</si>
  <si>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</si>
  <si>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</si>
  <si>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</si>
  <si>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</si>
  <si>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</si>
  <si>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</si>
  <si>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</si>
  <si>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</si>
  <si>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</si>
  <si>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</si>
  <si>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</si>
  <si>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</si>
  <si>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</si>
  <si>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</si>
  <si>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</si>
  <si>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</si>
  <si>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</si>
  <si>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</si>
  <si>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</si>
  <si>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</si>
  <si>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</si>
  <si>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</si>
  <si>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</si>
  <si>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</si>
  <si>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</si>
  <si>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</si>
  <si>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</si>
  <si>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</si>
  <si>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</si>
  <si>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</si>
  <si>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</si>
  <si>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</si>
  <si>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</si>
  <si>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</si>
  <si>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</si>
  <si>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</si>
  <si>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</si>
  <si>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</si>
  <si>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</si>
  <si>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</si>
  <si>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</si>
  <si>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</si>
  <si>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</si>
  <si>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</si>
  <si>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</si>
  <si>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</si>
  <si>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</si>
  <si>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</si>
  <si>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</si>
  <si>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</si>
  <si>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</si>
  <si>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</si>
  <si>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</si>
  <si>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</si>
  <si>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</si>
  <si>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</si>
  <si>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</si>
  <si>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</si>
  <si>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</si>
  <si>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</si>
  <si>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</si>
  <si>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</si>
  <si>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</si>
  <si>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</si>
  <si>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</si>
  <si>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</si>
  <si>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</si>
  <si>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</si>
  <si>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</si>
  <si>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</si>
  <si>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</si>
  <si>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</si>
  <si>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</si>
  <si>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</si>
  <si>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</si>
  <si>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</si>
  <si>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</si>
  <si>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</si>
  <si>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</si>
  <si>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</si>
  <si>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</si>
  <si>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</si>
  <si>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</si>
  <si>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</si>
  <si>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</si>
  <si>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</si>
  <si>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</si>
  <si>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</si>
  <si>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</si>
  <si>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</si>
  <si>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</si>
  <si>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</si>
  <si>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</si>
  <si>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</si>
  <si>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</si>
  <si>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</si>
  <si>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</si>
  <si>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</si>
  <si>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</si>
  <si>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</si>
  <si>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</si>
  <si>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</si>
  <si>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</si>
  <si>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</si>
  <si>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</si>
  <si>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</si>
  <si>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</si>
  <si>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</si>
  <si>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</si>
  <si>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</si>
  <si>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</si>
  <si>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</si>
  <si>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</si>
  <si>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</si>
  <si>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</si>
  <si>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</si>
  <si>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</si>
  <si>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</si>
  <si>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</si>
  <si>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</si>
  <si>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</si>
  <si>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</si>
  <si>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</si>
  <si>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</si>
  <si>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</si>
  <si>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</si>
  <si>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</si>
  <si>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</si>
  <si>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</si>
  <si>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</si>
  <si>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</si>
  <si>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</si>
  <si>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</si>
  <si>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</si>
  <si>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</si>
  <si>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</si>
  <si>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</si>
  <si>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</si>
  <si>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</si>
  <si>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</si>
  <si>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</si>
  <si>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</si>
  <si>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</si>
  <si>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</si>
  <si>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</si>
  <si>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</si>
  <si>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</si>
  <si>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</si>
  <si>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</si>
  <si>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</si>
  <si>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</si>
  <si>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</si>
  <si>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</si>
  <si>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</si>
  <si>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</si>
  <si>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</si>
  <si>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</si>
  <si>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</si>
  <si>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</si>
  <si>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</si>
  <si>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</si>
  <si>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</si>
  <si>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</si>
  <si>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</si>
  <si>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</si>
  <si>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</si>
  <si>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</si>
  <si>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</si>
  <si>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</si>
  <si>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</si>
  <si>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</si>
  <si>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</si>
  <si>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</si>
  <si>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</si>
  <si>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</si>
  <si>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</si>
  <si>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</si>
  <si>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</si>
  <si>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</si>
  <si>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</si>
  <si>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</si>
  <si>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</si>
  <si>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</si>
  <si>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</si>
  <si>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</si>
  <si>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</si>
  <si>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</si>
  <si>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</si>
  <si>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</si>
  <si>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</si>
  <si>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</si>
  <si>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</si>
  <si>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</si>
  <si>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</si>
  <si>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</si>
  <si>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</si>
  <si>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</si>
  <si>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</si>
  <si>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</si>
  <si>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</si>
  <si>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</si>
  <si>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</si>
  <si>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</si>
  <si>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</si>
  <si>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</si>
  <si>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</si>
  <si>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</si>
  <si>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</si>
  <si>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</si>
  <si>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</si>
  <si>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</si>
  <si>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</si>
  <si>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</si>
  <si>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</si>
  <si>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</si>
  <si>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</si>
  <si>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</si>
  <si>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</si>
  <si>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</si>
  <si>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</si>
  <si>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</si>
  <si>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</si>
  <si>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</si>
  <si>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</si>
  <si>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</si>
  <si>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</si>
  <si>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</si>
  <si>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</si>
  <si>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</si>
  <si>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</si>
  <si>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</si>
  <si>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</si>
  <si>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</si>
  <si>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</si>
  <si>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</si>
  <si>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</si>
  <si>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</si>
  <si>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</si>
  <si>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</si>
  <si>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</si>
  <si>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</si>
  <si>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</si>
  <si>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</si>
  <si>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</si>
  <si>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PCM-20251112-00002359</t>
  </si>
  <si>
    <t xml:space="preserve">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</si>
  <si>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</si>
  <si>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</si>
  <si>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</si>
  <si>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</si>
  <si>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</si>
  <si>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</si>
  <si>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</si>
  <si>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</si>
  <si>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</si>
  <si>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</si>
  <si>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</si>
  <si>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</si>
  <si>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</si>
  <si>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</si>
  <si>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</si>
  <si>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</si>
  <si>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</si>
  <si>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</si>
  <si>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</si>
  <si>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</si>
  <si>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</si>
  <si>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</si>
  <si>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</si>
  <si>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</si>
  <si>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</si>
  <si>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</si>
  <si>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</si>
  <si>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</si>
  <si>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</si>
  <si>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</si>
  <si>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</si>
  <si>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</si>
  <si>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</si>
  <si>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</si>
  <si>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</si>
  <si>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</si>
  <si>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</si>
  <si>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</si>
  <si>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</si>
  <si>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</si>
  <si>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</si>
  <si>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</si>
  <si>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</si>
  <si>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</si>
  <si>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</si>
  <si>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</si>
  <si>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</si>
  <si>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</si>
  <si>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</si>
  <si>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</si>
  <si>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</si>
  <si>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</si>
  <si>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</si>
  <si>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</si>
  <si>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</si>
  <si>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</si>
  <si>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</si>
  <si>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</si>
  <si>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</si>
  <si>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</si>
  <si>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</si>
  <si>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</si>
  <si>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</si>
  <si>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</si>
  <si>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</si>
  <si>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</si>
  <si>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</si>
  <si>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</si>
  <si>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</si>
  <si>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</si>
  <si>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</si>
  <si>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</si>
  <si>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</si>
  <si>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</si>
  <si>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</si>
  <si>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</si>
  <si>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</si>
  <si>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</si>
  <si>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</si>
  <si>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</si>
  <si>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</si>
  <si>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</si>
  <si>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PCM-20251112-00002363</t>
  </si>
  <si>
    <t>The SCECO team is working to connect the TG but refused to connect our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</si>
  <si>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</si>
  <si>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</si>
  <si>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</si>
  <si>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</si>
  <si>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</si>
  <si>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</si>
  <si>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</si>
  <si>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</si>
  <si>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</si>
  <si>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</si>
  <si>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PCM-20251112-00002377</t>
  </si>
  <si>
    <t>EM Team moved need 45 min</t>
  </si>
  <si>
    <t>PCM-20251112-00000671</t>
  </si>
  <si>
    <t>cells down Due to rectifire issue , Team at site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</si>
</sst>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7" totalsRowShown="0" headerRowDxfId="174" dataDxfId="173" headerRowBorderDxfId="171" tableBorderDxfId="172" totalsRowBorderDxfId="170">
  <autoFilter ref="A1:L3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7" totalsRowShown="0" headerRowDxfId="31" dataDxfId="30" headerRowBorderDxfId="28" tableBorderDxfId="29">
  <autoFilter ref="A1:L2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310.9858450231477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20349</v>
      </c>
      <c r="E3" s="110" t="s">
        <v>39021</v>
      </c>
      <c r="F3" s="111">
        <v>45973.909849537034</v>
      </c>
      <c r="G3" s="112">
        <f t="shared" ref="G3:G25" ca="1" si="0">IFERROR(NOW()-F3,"")</f>
        <v>2.4421412039373536E-2</v>
      </c>
      <c r="H3" s="111">
        <v>45973.902418981481</v>
      </c>
      <c r="I3" s="109" t="str">
        <f>IFERROR(VLOOKUP(D3,DB!A:F,6,0),"")</f>
        <v>Generator-SG</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45973.934270949074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45973.934270949074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45973.934270949074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45973.934270949074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45973.934270949074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45973.934270949074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45973.934270949074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45973.934270949074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45973.934270949074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45973.934270949074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45973.934270949074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45973.934270949074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45973.934270949074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45973.934270949074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45973.934270949074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45973.934270949074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45973.934270949074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45973.934270949074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45973.934270949074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45973.934270949074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45973.934270949074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45973.934270949074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45973.934270949074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45973.934270949074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45973.934270949074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45973.934270949074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45973.934270949074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45973.934270949074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45973.934270949074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45973.934270949074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45973.934270949074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45973.934270949074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45973.934270949074</v>
      </c>
      <c r="H36" s="111"/>
      <c r="I36" s="109" t="str">
        <f>IFERROR(VLOOKUP(D36,DB!A:F,6,0),"")</f>
        <v/>
      </c>
      <c r="J36" s="109" t="str">
        <f>IFERROR(VLOOKUP(D36,DB!A:G,7,0),"")</f>
        <v/>
      </c>
      <c r="K36" s="113"/>
      <c r="L36" s="114" t="str">
        <f>IFERROR(VLOOKUP(D36,DB!A:I,9,0),"")</f>
        <v/>
      </c>
    </row>
    <row r="37" spans="1:12" ht="15" customHeight="1">
      <c r="A37" s="117"/>
      <c r="B37" s="118" t="str">
        <f>IFERROR(VLOOKUP(D37,DB!A:K,11,0),"")</f>
        <v/>
      </c>
      <c r="C37" s="118"/>
      <c r="D37" s="118"/>
      <c r="E37" s="119"/>
      <c r="F37" s="120"/>
      <c r="G37" s="121">
        <f t="shared" ca="1" si="1"/>
        <v>45973.934270949074</v>
      </c>
      <c r="H37" s="120"/>
      <c r="I37" s="118" t="str">
        <f>IFERROR(VLOOKUP(D37,DB!A:F,6,0),"")</f>
        <v/>
      </c>
      <c r="J37" s="118" t="str">
        <f>IFERROR(VLOOKUP(D37,DB!A:G,7,0),"")</f>
        <v/>
      </c>
      <c r="K37" s="122"/>
      <c r="L37" s="123" t="str">
        <f>IFERROR(VLOOKUP(D37,DB!A:I,9,0),"")</f>
        <v/>
      </c>
    </row>
    <row r="38" spans="1:12" ht="15" customHeight="1">
      <c r="A38" s="150"/>
      <c r="B38" s="151" t="str">
        <f>IFERROR(VLOOKUP(D38,DB!A:K,11,0),"")</f>
        <v/>
      </c>
      <c r="C38" s="151"/>
      <c r="D38" s="151"/>
      <c r="E38" s="152"/>
      <c r="F38" s="149"/>
      <c r="G38" s="153">
        <f ca="1">IFERROR(NOW()-F38,"")</f>
        <v>45973.934270949074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45973.934270949074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45973.934270949074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45973.934270949074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45973.934270949074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45973.934270949074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45973.934270949074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45973.934270949074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45973.934270949074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45973.934270949074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45973.934270949074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45973.934270949074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45973.934270949074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45973.934270949074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45973.934270949074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45973.934270949074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45973.934270949074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45973.934270949074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45973.934270949074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45973.934270949074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45973.934270949074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45973.934270949074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45973.934270949074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45973.934270949074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45973.934270949074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45973.934270949074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45973.934270949074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45973.934270949074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45973.934270949074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45973.934270949074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45973.934270949074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45973.934270949074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45973.934270949074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45973.934270949074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45973.934270949074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45973.934270949074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45973.934270949074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45973.934270949074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45973.934270949074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45973.934270949074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45973.934270949074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45973.934270949074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45973.934270949074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45973.934270949074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45973.934270949074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45973.934270949074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45973.934270949074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45973.934270949074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45973.934270949074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45973.934270949074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45973.934270949074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45973.934270949074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45973.934270949074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45973.934270949074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45973.934270949074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45973.934270949074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45973.934270949074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45973.934270949074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45973.934270949074</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45973.934270949074</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45973.934270949074</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45973.934270949074</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45973.934270949074</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45973.934270949074</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45973.934270949074</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45973.934270949074</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45973.934270949074</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45973.934270949074</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45973.934270949074</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45973.934270949074</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45973.934270949074</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45973.934270949074</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45973.934270949074</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45973.934270949074</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45973.934270949074</v>
      </c>
      <c r="H112" s="149"/>
      <c r="I112" s="151" t="str">
        <f>IFERROR(VLOOKUP(D112,DB!A:F,6,0),"")</f>
        <v/>
      </c>
      <c r="J112" s="151" t="str">
        <f>IFERROR(VLOOKUP(D112,DB!A:G,7,0),"")</f>
        <v/>
      </c>
      <c r="K112" s="154"/>
      <c r="L112" s="155" t="str">
        <f>IFERROR(VLOOKUP(D112,DB!A:I,9,0),"")</f>
        <v/>
      </c>
    </row>
    <row r="113" spans="1:12" ht="15" customHeight="1">
      <c r="A113" s="150"/>
      <c r="B113" s="151" t="str">
        <f>IFERROR(VLOOKUP(D113,DB!A:K,11,0),"")</f>
        <v/>
      </c>
      <c r="C113" s="151"/>
      <c r="D113" s="151"/>
      <c r="E113" s="152"/>
      <c r="F113" s="149"/>
      <c r="G113" s="153">
        <f ca="1">IFERROR(NOW()-F113,"")</f>
        <v>45973.934270949074</v>
      </c>
      <c r="H113" s="149"/>
      <c r="I113" s="151" t="str">
        <f>IFERROR(VLOOKUP(D113,DB!A:F,6,0),"")</f>
        <v/>
      </c>
      <c r="J113" s="151" t="str">
        <f>IFERROR(VLOOKUP(D113,DB!A:G,7,0),"")</f>
        <v/>
      </c>
      <c r="K113" s="154"/>
      <c r="L113" s="155" t="str">
        <f>IFERROR(VLOOKUP(D113,DB!A:I,9,0),"")</f>
        <v/>
      </c>
    </row>
    <row r="114" spans="1:12" ht="15" customHeight="1">
      <c r="A114" s="150"/>
      <c r="B114" s="151" t="str">
        <f>IFERROR(VLOOKUP(D114,DB!A:K,11,0),"")</f>
        <v/>
      </c>
      <c r="C114" s="151"/>
      <c r="D114" s="151"/>
      <c r="E114" s="152"/>
      <c r="F114" s="149"/>
      <c r="G114" s="153">
        <f ca="1">IFERROR(NOW()-F114,"")</f>
        <v>45973.934270949074</v>
      </c>
      <c r="H114" s="149"/>
      <c r="I114" s="151" t="str">
        <f>IFERROR(VLOOKUP(D114,DB!A:F,6,0),"")</f>
        <v/>
      </c>
      <c r="J114" s="151" t="str">
        <f>IFERROR(VLOOKUP(D114,DB!A:G,7,0),"")</f>
        <v/>
      </c>
      <c r="K114" s="154"/>
      <c r="L114" s="155" t="str">
        <f>IFERROR(VLOOKUP(D114,DB!A:I,9,0),"")</f>
        <v/>
      </c>
    </row>
    <row r="115" spans="1:12" ht="15" customHeight="1">
      <c r="A115" s="150"/>
      <c r="B115" s="151" t="str">
        <f>IFERROR(VLOOKUP(D115,DB!A:K,11,0),"")</f>
        <v/>
      </c>
      <c r="C115" s="151"/>
      <c r="D115" s="151"/>
      <c r="E115" s="152"/>
      <c r="F115" s="149"/>
      <c r="G115" s="153">
        <f ca="1">IFERROR(NOW()-F115,"")</f>
        <v>45973.934270949074</v>
      </c>
      <c r="H115" s="149"/>
      <c r="I115" s="151" t="str">
        <f>IFERROR(VLOOKUP(D115,DB!A:F,6,0),"")</f>
        <v/>
      </c>
      <c r="J115" s="151" t="str">
        <f>IFERROR(VLOOKUP(D115,DB!A:G,7,0),"")</f>
        <v/>
      </c>
      <c r="K115" s="154"/>
      <c r="L115" s="155" t="str">
        <f>IFERROR(VLOOKUP(D115,DB!A:I,9,0),"")</f>
        <v/>
      </c>
    </row>
    <row r="116" spans="1:12" ht="15" customHeight="1">
      <c r="A116" s="150"/>
      <c r="B116" s="151" t="str">
        <f>IFERROR(VLOOKUP(D116,DB!A:K,11,0),"")</f>
        <v/>
      </c>
      <c r="C116" s="151"/>
      <c r="D116" s="151"/>
      <c r="E116" s="152"/>
      <c r="F116" s="149"/>
      <c r="G116" s="153">
        <f ca="1">IFERROR(NOW()-F116,"")</f>
        <v>45973.934270949074</v>
      </c>
      <c r="H116" s="149"/>
      <c r="I116" s="151" t="str">
        <f>IFERROR(VLOOKUP(D116,DB!A:F,6,0),"")</f>
        <v/>
      </c>
      <c r="J116" s="151" t="str">
        <f>IFERROR(VLOOKUP(D116,DB!A:G,7,0),"")</f>
        <v/>
      </c>
      <c r="K116" s="154"/>
      <c r="L116" s="155" t="str">
        <f>IFERROR(VLOOKUP(D116,DB!A:I,9,0),"")</f>
        <v/>
      </c>
    </row>
    <row r="117" spans="1:12" ht="15" customHeight="1">
      <c r="A117" s="150"/>
      <c r="B117" s="151" t="str">
        <f>IFERROR(VLOOKUP(D117,DB!A:K,11,0),"")</f>
        <v/>
      </c>
      <c r="C117" s="151"/>
      <c r="D117" s="151"/>
      <c r="E117" s="152"/>
      <c r="F117" s="149"/>
      <c r="G117" s="153">
        <f ca="1">IFERROR(NOW()-F117,"")</f>
        <v>45973.934270949074</v>
      </c>
      <c r="H117" s="149"/>
      <c r="I117" s="151" t="str">
        <f>IFERROR(VLOOKUP(D117,DB!A:F,6,0),"")</f>
        <v/>
      </c>
      <c r="J117" s="151" t="str">
        <f>IFERROR(VLOOKUP(D117,DB!A:G,7,0),"")</f>
        <v/>
      </c>
      <c r="K117" s="154"/>
      <c r="L117" s="155" t="str">
        <f>IFERROR(VLOOKUP(D117,DB!A:I,9,0),"")</f>
        <v/>
      </c>
    </row>
  </sheetData>
  <customSheetViews>
    <customSheetView guid="{F6042A99-DD27-4453-835D-0834D95730CC}" filter="1" showAutoFilter="1">
      <pageMargins left="0" right="0" top="0" bottom="0" header="0" footer="0"/>
      <autoFilter ref="B1:M1" xr:uid="{CD151050-93DB-48DC-9487-6CC51F4AD4B6}"/>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148.93443298611237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R2</v>
      </c>
      <c r="C4" s="18"/>
      <c r="D4" s="18" t="s">
        <v>27014</v>
      </c>
      <c r="E4" s="103"/>
      <c r="F4" s="104"/>
      <c r="G4" s="105">
        <f t="shared" ref="G4" ca="1" si="1">IFERROR(NOW()-F4,"-")</f>
        <v>45973.934270949074</v>
      </c>
      <c r="H4" s="104"/>
      <c r="I4" s="18" t="str">
        <f>IFERROR(VLOOKUP(D4,DB!A:F,6,0),"")</f>
        <v>SCECO</v>
      </c>
      <c r="J4" s="18" t="str">
        <f>IFERROR(VLOOKUP(D4,DB!A:G,7,0),"")</f>
        <v>Vandalized</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45973.934270949074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45973.934270949074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45973.934270949074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45973.934270949074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45973.934270949074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45973.934270949074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45973.934270949074</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45973.934270949074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45973.934270949074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45973.934270949074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45973.934270949074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45973.934270949074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45973.934270949074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45973.934270949074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45973.934270949074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8" t="str">
        <f>IFERROR(VLOOKUP(D20,DB!A:K,11,0),"")</f>
        <v/>
      </c>
      <c r="C20" s="18"/>
      <c r="D20" s="18"/>
      <c r="E20" s="103"/>
      <c r="F20" s="104"/>
      <c r="G20" s="105">
        <f ca="1">IFERROR(NOW()-F20,"-")</f>
        <v>45973.934270949074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45973.934270949074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45973.934270949074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45973.934270949074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45973.934270949074</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45973.934270949074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45973.934270949074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45973.934270949074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45973.934270949074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45973.934270949074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45973.934270949074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45973.934270949074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45973.934270949074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45973.934270949074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45973.934270949074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45973.934270949074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45973.934270949074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45973.934270949074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45973.934270949074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45973.934270949074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45973.934270949074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45973.934270949074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45973.934270949074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45973.934270949074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45973.934270949074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45973.934270949074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45973.934270949074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45973.934270949074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45973.934270949074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45973.934270949074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45973.934270949074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45973.934270949074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45973.934270949074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45973.934270949074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45973.934270949074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45973.934270949074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45973.934270949074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45973.934270949074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45973.934270949074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45973.934270949074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45973.934270949074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45973.934270949074</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1</v>
      </c>
      <c r="D2" s="18" t="s">
        <v>23168</v>
      </c>
      <c r="E2" s="18" t="s">
        <v>39021</v>
      </c>
      <c r="F2" s="20">
        <v>45973.91133101852</v>
      </c>
      <c r="G2" s="21">
        <f t="shared" ref="G2:G5" ca="1" si="0">IFERROR(NOW()-F2,"-")</f>
        <v>2.2939930553548038E-2</v>
      </c>
      <c r="H2" s="22">
        <v>45973.905405092592</v>
      </c>
      <c r="I2" s="19" t="str">
        <f>IFERROR(VLOOKUP(D2,DB!A:F,6,0),"")</f>
        <v>SCECO</v>
      </c>
      <c r="J2" s="18" t="str">
        <f>IFERROR(VLOOKUP(D2,DB!A:G,7,0),"")</f>
        <v>Weak</v>
      </c>
      <c r="K2" s="45" t="s">
        <v>39108</v>
      </c>
      <c r="L2" s="23" t="str">
        <f>IFERROR(VLOOKUP(D2,DB!A:I,9,0),"")</f>
        <v>Latis</v>
      </c>
    </row>
    <row r="3" spans="1:13" ht="15" customHeight="1">
      <c r="A3" s="19"/>
      <c r="B3" s="61" t="str">
        <f>IFERROR(VLOOKUP(D3,DB!A:K,11,0),"")</f>
        <v/>
      </c>
      <c r="C3" s="18"/>
      <c r="D3" s="61"/>
      <c r="E3" s="18"/>
      <c r="F3" s="20"/>
      <c r="G3" s="21">
        <f t="shared" ca="1" si="0"/>
        <v>45973.934270949074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45973.934270949074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45973.934270949074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45973.934270949074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45973.934270949074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45973.934270949074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45973.934270949074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45973.934270949074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45973.934270949074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45973.934270949074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45973.934270949074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45973.934270949074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45973.934270949074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45973.934270949074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45973.934270949074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45973.934270949074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45973.934270949074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45973.934270949074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45973.934270949074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45973.934270949074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45973.934270949074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45973.934270949074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45973.934270949074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45973.934270949074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45973.934270949074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45973.934270949074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45973.934270949074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45973.934270949074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45973.934270949074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45973.934270949074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45973.934270949074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45973.934270949074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45973.934270949074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45973.934270949074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45973.934270949074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45973.934270949074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45973.934270949074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45973.934270949074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45973.934270949074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45973.934270949074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45973.934270949074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45973.934270949074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45973.934270949074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45973.934270949074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45973.934270949074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45973.934270949074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45973.934270949074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45973.934270949074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45973.934270949074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45973.934270949074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45973.934270949074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45973.934270949074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45973.934270949074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45973.934270949074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45973.934270949074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45973.934270949074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45973.934270949074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45973.934270949074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45973.934270949074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45973.934270949074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45973.934270949074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45973.934270949074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45973.934270949074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45973.934270949074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45973.934270949074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45973.934270949074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45973.934270949074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45973.934270949074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45973.934270949074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45973.934270949074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45973.934270949074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45973.934270949074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45973.934270949074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45973.934270949074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45973.934270949074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45973.934270949074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45973.934270949074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45973.934270949074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45973.934270949074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45973.934270949074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45973.934270949074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45973.934270949074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45973.934270949074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45973.934270949074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45973.934270949074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45973.934270949074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45973.934270949074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45973.934270949074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45973.934270949074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45973.934270949074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45973.934270949074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45973.934270949074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45973.934270949074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45973.934270949074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45973.934270949074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45973.934270949074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45973.934270949074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45973.934270949074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45973.934270949074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45973.934270949074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45973.934270949074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45973.934270949074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45973.934270949074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45973.934270949074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45973.934270949074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45973.934270949074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45973.934270949074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45973.934270949074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45973.934270949074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45973.934270949074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45973.934270949074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45973.934270949074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45973.934270949074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45973.934270949074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45973.934270949074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45973.934270949074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45973.934270949074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45973.934270949074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45973.934270949074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45973.934270949074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45973.934270949074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45973.934270949074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45973.934270949074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45973.934270949074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45973.934270949074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45973.934270949074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45973.934270949074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45973.934270949074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45973.934270949074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45973.934270949074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45973.934270949074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45973.934270949074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45973.934270949074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45973.934270949074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45973.934270949074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45973.934270949074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45973.934270949074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45973.934270949074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45973.934270949074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45973.934270949074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45973.934270949074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45973.934270949074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45973.934270949074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45973.934270949074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45973.934270949074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45973.934270949074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45973.934270949074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45973.934270949074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45973.934270949074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45973.934270949074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45973.934270949074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45973.934270949074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45973.934270949074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45973.934270949074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45973.934270949074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45973.934270949074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45973.934270949074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45973.934270949074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45973.934270949074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45973.934270949074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45973.934270949074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45973.934270949074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45973.934270949074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45973.934270949074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45973.934270949074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45973.934270949074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45973.934270949074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45973.934270949074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45973.934270949074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45973.934270949074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45973.934270949074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45973.934270949074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45973.934270949074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45973.934270949074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45973.934270949074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45973.934270949074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45973.934270949074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45973.934270949074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45973.934270949074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45973.934270949074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45973.934270949074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45973.934270949074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45973.934270949074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45973.934270949074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45973.934270949074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45973.934270949074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45973.934270949074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45973.934270949074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45973.934270949074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45973.934270949074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45973.934270949074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45973.934270949074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45973.934270949074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45973.934270949074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45973.934270949074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45973.934270949074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45973.934270949074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45973.934270949074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45973.934270949074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45973.934270949074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45973.934270949074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45973.934270949074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45973.934270949074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45973.934270949074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45973.934270949074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45973.934270949074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45973.934270949074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45973.934270949074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45973.934270949074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45973.934270949074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45973.934270949074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45973.934270949074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45973.934270949074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45973.934270949074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45973.934270949074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45973.934270949074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45973.934270949074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45973.934270949074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45973.934270949074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45973.934270949074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45973.934270949074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45973.934270949074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45973.934270949074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45973.934270949074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45973.934270949074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45973.934270949074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45973.934270949074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45973.934270949074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45973.934270949074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45973.934270949074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45973.934270949074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45973.934270949074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45973.934270949074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45973.934270949074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45973.934270949074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45973.934270949074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45973.934270949074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45973.934270949074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45973.934270949074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45973.934270949074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45973.934270949074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45973.934270949074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45973.934270949074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45973.934270949074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45973.934270949074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45973.934270949074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45973.934270949074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45973.934270949074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45973.934270949074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45973.934270949074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45973.934270949074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45973.934270949074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45973.934270949074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45973.934270949074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45973.934270949074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45973.934270949074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45973.934270949074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45973.934270949074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45973.934270949074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45973.934270949074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45973.934270949074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45973.934270949074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45973.934270949074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45973.934270949074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45973.934270949074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45973.934270949074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45973.934270949074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45973.934270949074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45973.934270949074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45973.934270949074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45973.934270949074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45973.934270949074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45973.934270949074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45973.934270949074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45973.934270949074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45973.934270949074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45973.934270949074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45973.934270949074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45973.934270949074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45973.934270949074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45973.934270949074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45973.934270949074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45973.934270949074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45973.934270949074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45973.934270949074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45973.934270949074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45973.934270949074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45973.934270949074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45973.934270949074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45973.934270949074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45973.934270949074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45973.934270949074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45973.934270949074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45973.934270949074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45973.934270949074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45973.934270949074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45973.934270949074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45973.934270949074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45973.934270949074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45973.934270949074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45973.934270949074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45973.934270949074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45973.934270949074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45973.934270949074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45973.934270949074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45973.934270949074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45973.934270949074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45973.934270949074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45973.934270949074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45973.934270949074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45973.934270949074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45973.934270949074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45973.934270949074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45973.934270949074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45973.934270949074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45973.934270949074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45973.934270949074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45973.934270949074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45973.934270949074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45973.934270949074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45973.934270949074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45973.934270949074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45973.934270949074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45973.934270949074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45973.934270949074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45973.934270949074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45973.934270949074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45973.934270949074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45973.934270949074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45973.934270949074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45973.934270949074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45973.934270949074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45973.934270949074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45973.934270949074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45973.934270949074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45973.934270949074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45973.934270949074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45973.934270949074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45973.934270949074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45973.934270949074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45973.934270949074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45973.934270949074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45973.934270949074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45973.934270949074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45973.934270949074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45973.934270949074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45973.934270949074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45973.934270949074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45973.934270949074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45973.934270949074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45973.934270949074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45973.934270949074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45973.934270949074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45973.934270949074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45973.934270949074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45973.934270949074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45973.934270949074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45973.934270949074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45973.934270949074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45973.934270949074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45973.934270949074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45973.934270949074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45973.934270949074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45973.934270949074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45973.934270949074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45973.934270949074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45973.934270949074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45973.934270949074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45973.934270949074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45973.934270949074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45973.934270949074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45973.934270949074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45973.934270949074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45973.934270949074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45973.934270949074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45973.934270949074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45973.934270949074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45973.934270949074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45973.934270949074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45973.934270949074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45973.934270949074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45973.934270949074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45973.934270949074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45973.934270949074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45973.934270949074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45973.934270949074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45973.934270949074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45973.934270949074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45973.934270949074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45973.934270949074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45973.934270949074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45973.934270949074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45973.934270949074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45973.934270949074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45973.934270949074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45973.934270949074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45973.934270949074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45973.934270949074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45973.934270949074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45973.934270949074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45973.934270949074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45973.934270949074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45973.934270949074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45973.934270949074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45973.934270949074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45973.934270949074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45973.934270949074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45973.934270949074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45973.934270949074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45973.934270949074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45973.934270949074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45973.934270949074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45973.934270949074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45973.934270949074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45973.934270949074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45973.934270949074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45973.934270949074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45973.934270949074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45973.934270949074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45973.934270949074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45973.934270949074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45973.934270949074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45973.934270949074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45973.934270949074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45973.934270949074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45973.934270949074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45973.934270949074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45973.934270949074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45973.934270949074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45973.934270949074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45973.934270949074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45973.934270949074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45973.934270949074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45973.934270949074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45973.934270949074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45973.934270949074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45973.934270949074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45973.934270949074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45973.934270949074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45973.934270949074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45973.934270949074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45973.934270949074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45973.934270949074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45973.934270949074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45973.934270949074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45973.934270949074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45973.934270949074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45973.934270949074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45973.934270949074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45973.934270949074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45973.934270949074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45973.934270949074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45973.934270949074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45973.934270949074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45973.934270949074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45973.934270949074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45973.934270949074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45973.934270949074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45973.934270949074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45973.934270949074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45973.934270949074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45973.934270949074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45973.934270949074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45973.934270949074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45973.934270949074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45973.934270949074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45973.934270949074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45973.934270949074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45973.934270949074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45973.934270949074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45973.934270949074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45973.934270949074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45973.934270949074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45973.934270949074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45973.934270949074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45973.934270949074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45973.934270949074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45973.934270949074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45973.934270949074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45973.934270949074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45973.934270949074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45973.934270949074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45973.934270949074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45973.934270949074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45973.934270949074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45973.934270949074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45973.934270949074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45973.934270949074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45973.934270949074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45973.934270949074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45973.934270949074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45973.934270949074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45973.934270949074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45973.934270949074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45973.934270949074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45973.934270949074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45973.934270949074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45973.934270949074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45973.934270949074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45973.934270949074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45973.934270949074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45973.934270949074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45973.934270949074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45973.934270949074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45973.934270949074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45973.934270949074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45973.934270949074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45973.934270949074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45973.934270949074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45973.934270949074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45973.934270949074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45973.934270949074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45973.934270949074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45973.934270949074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45973.934270949074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45973.934270949074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45973.934270949074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45973.934270949074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45973.934270949074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45973.934270949074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45973.934270949074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45973.934270949074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45973.934270949074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45973.934270949074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45973.934270949074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45973.934270949074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45973.934270949074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45973.934270949074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45973.934270949074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45973.934270949074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45973.934270949074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45973.934270949074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45973.934270949074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45973.934270949074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45973.934270949074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45973.934270949074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45973.934270949074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45973.934270949074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45973.934270949074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45973.934270949074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45973.934270949074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45973.934270949074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45973.934270949074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45973.934270949074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45973.934270949074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45973.934270949074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45973.934270949074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45973.934270949074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45973.934270949074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45973.934270949074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45973.934270949074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45973.934270949074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45973.934270949074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45973.934270949074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45973.934270949074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45973.934270949074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45973.934270949074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45973.934270949074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45973.934270949074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45973.934270949074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45973.934270949074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45973.934270949074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45973.934270949074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45973.934270949074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45973.934270949074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45973.934270949074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45973.934270949074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45973.934270949074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45973.934270949074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45973.934270949074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45973.934270949074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45973.934270949074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45973.934270949074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45973.934270949074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45973.934270949074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45973.934270949074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45973.934270949074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45973.934270949074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45973.934270949074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45973.934270949074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45973.934270949074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45973.934270949074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45973.934270949074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45973.934270949074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45973.934270949074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45973.934270949074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45973.934270949074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45973.934270949074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45973.934270949074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45973.934270949074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45973.934270949074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45973.934270949074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45973.934270949074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45973.934270949074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45973.934270949074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45973.934270949074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45973.934270949074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45973.934270949074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45973.934270949074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45973.934270949074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45973.934270949074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45973.934270949074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45973.934270949074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45973.934270949074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45973.934270949074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45973.934270949074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45973.934270949074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45973.934270949074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45973.934270949074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45973.934270949074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45973.934270949074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45973.934270949074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45973.934270949074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45973.934270949074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45973.934270949074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45973.934270949074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45973.934270949074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45973.934270949074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45973.934270949074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45973.934270949074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45973.934270949074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45973.934270949074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45973.934270949074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45973.934270949074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45973.934270949074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45973.934270949074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45973.934270949074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45973.934270949074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45973.934270949074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45973.934270949074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45973.934270949074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45973.934270949074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45973.934270949074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45973.934270949074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45973.934270949074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45973.934270949074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45973.934270949074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45973.934270949074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45973.934270949074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45973.934270949074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45973.934270949074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45973.934270949074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45973.934270949074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45973.934270949074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45973.934270949074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45973.934270949074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45973.934270949074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45973.934270949074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45973.934270949074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45973.934270949074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45973.934270949074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45973.934270949074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45973.934270949074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45973.934270949074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45973.934270949074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45973.934270949074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45973.934270949074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45973.934270949074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45973.934270949074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45973.934270949074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45973.934270949074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45973.934270949074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45973.934270949074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45973.934270949074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45973.934270949074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45973.934270949074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45973.934270949074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45973.934270949074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45973.934270949074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45973.934270949074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45973.934270949074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45973.934270949074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45973.934270949074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45973.934270949074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45973.934270949074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45973.934270949074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45973.934270949074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45973.934270949074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45973.934270949074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45973.934270949074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45973.934270949074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45973.934270949074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45973.934270949074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45973.934270949074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45973.934270949074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45973.934270949074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45973.934270949074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45973.934270949074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45973.934270949074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45973.934270949074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45973.934270949074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45973.934270949074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45973.934270949074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45973.934270949074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45973.934270949074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45973.934270949074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45973.934270949074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45973.934270949074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45973.934270949074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45973.934270949074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45973.934270949074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45973.934270949074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45973.934270949074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45973.934270949074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45973.934270949074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45973.934270949074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45973.934270949074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45973.934270949074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45973.934270949074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45973.934270949074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45973.934270949074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45973.934270949074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45973.934270949074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45973.934270949074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45973.934270949074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45973.934270949074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45973.934270949074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45973.934270949074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45973.934270949074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45973.934270949074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45973.934270949074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45973.934270949074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45973.934270949074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45973.934270949074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45973.934270949074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45973.934270949074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45973.934270949074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45973.934270949074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45973.934270949074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45973.934270949074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45973.934270949074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45973.934270949074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45973.934270949074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45973.934270949074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45973.934270949074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45973.934270949074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45973.934270949074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45973.934270949074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45973.934270949074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45973.934270949074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45973.934270949074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45973.934270949074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45973.934270949074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45973.934270949074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45973.934270949074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45973.934270949074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45973.934270949074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45973.934270949074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45973.934270949074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45973.934270949074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45973.934270949074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45973.934270949074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45973.934270949074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45973.934270949074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45973.934270949074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45973.934270949074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45973.934270949074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45973.934270949074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45973.934270949074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45973.934270949074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45973.934270949074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45973.934270949074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45973.934270949074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45973.934270949074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45973.934270949074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45973.934270949074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45973.934270949074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45973.934270949074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45973.934270949074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45973.934270949074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45973.934270949074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45973.934270949074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45973.934270949074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45973.934270949074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45973.934270949074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45973.934270949074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45973.934270949074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45973.934270949074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45973.934270949074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45973.934270949074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45973.934270949074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45973.934270949074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45973.934270949074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45973.934270949074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45973.934270949074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45973.934270949074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45973.934270949074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45973.934270949074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45973.934270949074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45973.934270949074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45973.934270949074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45973.934270949074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45973.934270949074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45973.934270949074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45973.934270949074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45973.934270949074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45973.934270949074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45973.934270949074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45973.934270949074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45973.934270949074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45973.934270949074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45973.934270949074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45973.934270949074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45973.934270949074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45973.934270949074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45973.934270949074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45973.934270949074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45973.934270949074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45973.934270949074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45973.934270949074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45973.934270949074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45973.934270949074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45973.934270949074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45973.934270949074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45973.934270949074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45973.934270949074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45973.934270949074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45973.934270949074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45973.934270949074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45973.934270949074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45973.934270949074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45973.934270949074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45973.934270949074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45973.934270949074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45973.934270949074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45973.934270949074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45973.934270949074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45973.934270949074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45973.934270949074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45973.934270949074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45973.934270949074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45973.934270949074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45973.934270949074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45973.934270949074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45973.934270949074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45973.934270949074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45973.934270949074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45973.934270949074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45973.934270949074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45973.934270949074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45973.934270949074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45973.934270949074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45973.934270949074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45973.934270949074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45973.934270949074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45973.934270949074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45973.934270949074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45973.934270949074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45973.934270949074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45973.934270949074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45973.934270949074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45973.934270949074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45973.934270949074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45973.934270949074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45973.934270949074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45973.934270949074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45973.934270949074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45973.934270949074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45973.934270949074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45973.934270949074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45973.934270949074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45973.934270949074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45973.934270949074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45973.934270949074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45973.934270949074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45973.934270949074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45973.934270949074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45973.934270949074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45973.934270949074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45973.934270949074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45973.934270949074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45973.934270949074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45973.934270949074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45973.934270949074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45973.934270949074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45973.934270949074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45973.934270949074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45973.934270949074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45973.934270949074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45973.934270949074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45973.934270949074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45973.934270949074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45973.934270949074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45973.934270949074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45973.934270949074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45973.934270949074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45973.934270949074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45973.934270949074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45973.934270949074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45973.934270949074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45973.934270949074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45973.934270949074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45973.934270949074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45973.934270949074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45973.934270949074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45973.934270949074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45973.934270949074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45973.934270949074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45973.934270949074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45973.934270949074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45973.934270949074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45973.934270949074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45973.934270949074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45973.934270949074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45973.934270949074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45973.934270949074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45973.934270949074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45973.934270949074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45973.934270949074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45973.934270949074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45973.934270949074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45973.934270949074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45973.934270949074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45973.934270949074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45973.934270949074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45973.934270949074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45973.934270949074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45973.934270949074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45973.934270949074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45973.934270949074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45973.934270949074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45973.934270949074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45973.934270949074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45973.934270949074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45973.934270949074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45973.934270949074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45973.934270949074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45973.934270949074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45973.934270949074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45973.934270949074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45973.934270949074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45973.934270949074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45973.934270949074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45973.934270949074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45973.934270949074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45973.934270949074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45973.934270949074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45973.934270949074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45973.934270949074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45973.934270949074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45973.934270949074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45973.934270949074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45973.934270949074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45973.934270949074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45973.934270949074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45973.934270949074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45973.934270949074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45973.934270949074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45973.934270949074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45973.934270949074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45973.934270949074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45973.934270949074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45973.934270949074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45973.934270949074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45973.934270949074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45973.934270949074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45973.934270949074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45973.934270949074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45973.934270949074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45973.934270949074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45973.934270949074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45973.934270949074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45973.934270949074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45973.934270949074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45973.934270949074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45973.934270949074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45973.934270949074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45973.934270949074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45973.934270949074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45973.934270949074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45973.934270949074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45973.934270949074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45973.934270949074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45973.934270949074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45973.934270949074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45973.934270949074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45973.934270949074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45973.934270949074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45973.934270949074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45973.934270949074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45973.934270949074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45973.934270949074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45973.934270949074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45973.934270949074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45973.934270949074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45973.934270949074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45973.934270949074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45973.934270949074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45973.934270949074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45973.934270949074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45973.934270949074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45973.934270949074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45973.934270949074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45973.934270949074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45973.934270949074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45973.934270949074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45973.934270949074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45973.934270949074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45973.934270949074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45973.934270949074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45973.934270949074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45973.934270949074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45973.934270949074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45973.934270949074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45973.934270949074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45973.934270949074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45973.934270949074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45973.934270949074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45973.934270949074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45973.934270949074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45973.934270949074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45973.934270949074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45973.934270949074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45973.934270949074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45973.934270949074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45973.934270949074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45973.934270949074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45973.934270949074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45973.934270949074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45973.934270949074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45973.934270949074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45973.934270949074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45973.934270949074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45973.934270949074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45973.934270949074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45973.934270949074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45973.934270949074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45973.934270949074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45973.934270949074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45973.934270949074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45973.934270949074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45973.934270949074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45973.934270949074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45973.934270949074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45973.934270949074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45973.934270949074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45973.934270949074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45973.934270949074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45973.934270949074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45973.934270949074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45973.934270949074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45973.934270949074</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270.45355335647764</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45973.934270949074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45973.934270949074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45973.934270949074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45973.934270949074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45973.934270949074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45973.934270949074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45973.934270949074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45973.934270949074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45973.934270949074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45973.934270949074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45973.934270949074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45973.934270949074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45973.934270949074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45973.934270949074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45973.934270949074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45973.934270949074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45973.934270949074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45973.934270949074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45973.934270949074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45973.934270949074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45973.934270949074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45973.934270949074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45973.934270949074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45973.934270949074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45973.934270949074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45973.934270949074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45973.934270949074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45973.934270949074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45973.934270949074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45973.934270949074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45973.934270949074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45973.934270949074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45973.934270949074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45973.934270949074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45973.934270949074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45973.934270949074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45973.934270949074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45973.934270949074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45973.934270949074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45973.934270949074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45973.934270949074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45973.934270949074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45973.934270949074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45973.934270949074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45973.934270949074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45973.934270949074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45973.934270949074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45973.934270949074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45973.934270949074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45973.934270949074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45973.934270949074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45973.934270949074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45973.934270949074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45973.934270949074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45973.934270949074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45973.934270949074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45973.934270949074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45973.934270949074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45973.934270949074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45973.934270949074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45973.934270949074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45973.934270949074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45973.934270949074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45973.934270949074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45973.934270949074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45973.934270949074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45973.934270949074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45973.934270949074</v>
      </c>
      <c r="H70" s="96"/>
      <c r="I70" s="135" t="str">
        <f>IFERROR(VLOOKUP(D70,DB!A:F,6,0),"")</f>
        <v/>
      </c>
      <c r="J70" s="13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7"/>
  <sheetViews>
    <sheetView workbookViewId="0">
      <selection activeCell="K8" sqref="K8"/>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82.102210763885523</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39102</v>
      </c>
      <c r="F3" s="38">
        <v>45926.188877314817</v>
      </c>
      <c r="G3" s="116">
        <f t="shared" ref="G3" ca="1" si="0">IFERROR(NOW()-F3,"")</f>
        <v>47.745393634257198</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16" ca="1" si="1">IFERROR(NOW()-F4,"")</f>
        <v>25.27315983796143</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34248</v>
      </c>
      <c r="E6" s="124" t="s">
        <v>39021</v>
      </c>
      <c r="F6" s="159">
        <v>45973.922789351855</v>
      </c>
      <c r="G6" s="126">
        <f t="shared" ca="1" si="1"/>
        <v>1.1481597219244577E-2</v>
      </c>
      <c r="H6" s="125">
        <v>45973.916990740741</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s="124"/>
      <c r="E7" s="124"/>
      <c r="F7" s="124"/>
      <c r="G7" s="126">
        <f t="shared" ca="1" si="1"/>
        <v>45973.934270949074</v>
      </c>
      <c r="H7" s="125"/>
      <c r="I7" s="124" t="str">
        <f>IFERROR(VLOOKUP(D7,DB!A:F,6,0),"")</f>
        <v/>
      </c>
      <c r="J7" s="124" t="str">
        <f>IFERROR(VLOOKUP(D7,DB!A:G,7,0),"")</f>
        <v/>
      </c>
      <c r="K7" s="124"/>
      <c r="L7" s="124" t="str">
        <f>IFERROR(VLOOKUP(D7,DB!A:I,9,0),"")</f>
        <v/>
      </c>
    </row>
    <row r="8" spans="1:13">
      <c r="A8" s="124"/>
      <c r="B8" s="124" t="str">
        <f>IFERROR(VLOOKUP(#REF!,DB!A:K,11,0),"")</f>
        <v/>
      </c>
      <c r="C8" s="124"/>
      <c r="D8" s="124"/>
      <c r="E8" s="124"/>
      <c r="F8" s="124"/>
      <c r="G8" s="126">
        <f t="shared" ca="1" si="1"/>
        <v>45973.934270949074</v>
      </c>
      <c r="H8" s="125"/>
      <c r="I8" s="124" t="str">
        <f>IFERROR(VLOOKUP(#REF!,DB!A:F,6,0),"")</f>
        <v/>
      </c>
      <c r="J8" s="124" t="str">
        <f>IFERROR(VLOOKUP(#REF!,DB!A:G,7,0),"")</f>
        <v/>
      </c>
      <c r="K8" s="124"/>
      <c r="L8" s="124" t="str">
        <f>IFERROR(VLOOKUP(#REF!,DB!A:I,9,0),"")</f>
        <v/>
      </c>
    </row>
    <row r="9" spans="1:13">
      <c r="A9" s="124"/>
      <c r="B9" s="124" t="str">
        <f>IFERROR(VLOOKUP(D9,DB!A:K,11,0),"")</f>
        <v/>
      </c>
      <c r="C9" s="124"/>
      <c r="D9" s="124"/>
      <c r="E9" s="124"/>
      <c r="F9" s="124"/>
      <c r="G9" s="126">
        <f t="shared" ca="1" si="1"/>
        <v>45973.934270949074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45973.934270949074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45973.934270949074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45973.934270949074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45973.934270949074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45973.934270949074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45973.934270949074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45973.934270949074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ref="G17:G80" ca="1" si="2">IFERROR(NOW()-F17,"")</f>
        <v>45973.934270949074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45973.934270949074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45973.934270949074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45973.934270949074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45973.934270949074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45973.934270949074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45973.934270949074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45973.934270949074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45973.934270949074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45973.934270949074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45973.934270949074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45973.934270949074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45973.934270949074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45973.934270949074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45973.934270949074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45973.934270949074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45973.934270949074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45973.934270949074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45973.934270949074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45973.934270949074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45973.934270949074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45973.934270949074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45973.934270949074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45973.934270949074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45973.934270949074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45973.934270949074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45973.934270949074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45973.934270949074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45973.934270949074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45973.934270949074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45973.934270949074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45973.934270949074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45973.934270949074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45973.934270949074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45973.934270949074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45973.934270949074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45973.934270949074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45973.934270949074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45973.934270949074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45973.934270949074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45973.934270949074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45973.934270949074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45973.934270949074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45973.934270949074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45973.934270949074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45973.934270949074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45973.934270949074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45973.934270949074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45973.934270949074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45973.934270949074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45973.934270949074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45973.934270949074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45973.934270949074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45973.934270949074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45973.934270949074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45973.934270949074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45973.934270949074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45973.934270949074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45973.934270949074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45973.934270949074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45973.934270949074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45973.934270949074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45973.934270949074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45973.934270949074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ref="G81:G144" ca="1" si="3">IFERROR(NOW()-F81,"")</f>
        <v>45973.934270949074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45973.934270949074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45973.934270949074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45973.934270949074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45973.934270949074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45973.934270949074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45973.934270949074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45973.934270949074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45973.934270949074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45973.934270949074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45973.934270949074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45973.934270949074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45973.934270949074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45973.934270949074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45973.934270949074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45973.934270949074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45973.934270949074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45973.934270949074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45973.934270949074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45973.934270949074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45973.934270949074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45973.934270949074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45973.934270949074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45973.934270949074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45973.934270949074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45973.934270949074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45973.934270949074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45973.934270949074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45973.934270949074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45973.934270949074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45973.934270949074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45973.934270949074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45973.934270949074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45973.934270949074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45973.934270949074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45973.934270949074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45973.934270949074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45973.934270949074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45973.934270949074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45973.934270949074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45973.934270949074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45973.934270949074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45973.934270949074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45973.934270949074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45973.934270949074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45973.934270949074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45973.934270949074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45973.934270949074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45973.934270949074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45973.934270949074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45973.934270949074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45973.934270949074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45973.934270949074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45973.934270949074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45973.934270949074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45973.934270949074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45973.934270949074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45973.934270949074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45973.934270949074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45973.934270949074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45973.934270949074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45973.934270949074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45973.934270949074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45973.934270949074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ref="G145:G208" ca="1" si="4">IFERROR(NOW()-F145,"")</f>
        <v>45973.934270949074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45973.934270949074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45973.934270949074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45973.934270949074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45973.934270949074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45973.934270949074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45973.934270949074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45973.934270949074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45973.934270949074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45973.934270949074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45973.934270949074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45973.934270949074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45973.934270949074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45973.934270949074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45973.934270949074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45973.934270949074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45973.934270949074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45973.934270949074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45973.934270949074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45973.934270949074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45973.934270949074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45973.934270949074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45973.934270949074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45973.934270949074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45973.934270949074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45973.934270949074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45973.934270949074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45973.934270949074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45973.934270949074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45973.934270949074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45973.934270949074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45973.934270949074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45973.934270949074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45973.934270949074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45973.934270949074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45973.934270949074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45973.934270949074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45973.934270949074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45973.934270949074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45973.934270949074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45973.934270949074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45973.934270949074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45973.934270949074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45973.934270949074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45973.934270949074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45973.934270949074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45973.934270949074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45973.934270949074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45973.934270949074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45973.934270949074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45973.934270949074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45973.934270949074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45973.934270949074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45973.934270949074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45973.934270949074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45973.934270949074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45973.934270949074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45973.934270949074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45973.934270949074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45973.934270949074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45973.934270949074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45973.934270949074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45973.934270949074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45973.934270949074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ref="G209:G272" ca="1" si="5">IFERROR(NOW()-F209,"")</f>
        <v>45973.934270949074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45973.934270949074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45973.934270949074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45973.934270949074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45973.934270949074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45973.934270949074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45973.934270949074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45973.934270949074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45973.934270949074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45973.934270949074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45973.934270949074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45973.934270949074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45973.934270949074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45973.934270949074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45973.934270949074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45973.934270949074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45973.934270949074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45973.934270949074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45973.934270949074</v>
      </c>
      <c r="H227" s="124"/>
      <c r="I227" s="124" t="str">
        <f>IFERROR(VLOOKUP(D227,DB!A:F,6,0),"")</f>
        <v/>
      </c>
      <c r="J227" s="124" t="str">
        <f>IFERROR(VLOOKUP(D227,DB!A:G,7,0),"")</f>
        <v/>
      </c>
      <c r="K227" s="124"/>
      <c r="L227" s="124" t="str">
        <f>IFERROR(VLOOKUP(D227,DB!A:I,9,0),"")</f>
        <v/>
      </c>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sheetData>
  <dataValidations count="2">
    <dataValidation allowBlank="1" showInputMessage="1" showErrorMessage="1" sqref="E1" xr:uid="{920C6338-E771-4DAE-8C89-92A9093EA4DE}"/>
    <dataValidation type="list" allowBlank="1" showInputMessage="1" showErrorMessage="1" sqref="E2:E2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tabSelected="1" workbookViewId="0">
      <selection activeCell="D5" sqref="D5"/>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7" t="s">
        <v>39121</v>
      </c>
      <c r="B2" s="141" t="str">
        <f>IFERROR(VLOOKUP(D2,DB!A:K,11,0),"")</f>
        <v>R6</v>
      </c>
      <c r="C2" s="142">
        <v>1</v>
      </c>
      <c r="D2" s="141" t="s">
        <v>30913</v>
      </c>
      <c r="E2" s="124" t="s">
        <v>39021</v>
      </c>
      <c r="F2" s="156">
        <v>45973.331250000003</v>
      </c>
      <c r="G2" s="105">
        <f t="shared" ref="G2:G48" ca="1" si="0">IFERROR(NOW()-F2,"-")</f>
        <v>0.60302094907092396</v>
      </c>
      <c r="H2" s="143">
        <v>45973.190428240741</v>
      </c>
      <c r="I2" s="141" t="str">
        <f>IFERROR(VLOOKUP(D2,DB!A:F,6,0),"")</f>
        <v>SCECO</v>
      </c>
      <c r="J2" s="141" t="str">
        <f>IFERROR(VLOOKUP(D2,DB!A:G,7,0),"")</f>
        <v>Good</v>
      </c>
      <c r="K2" s="144" t="s">
        <v>39122</v>
      </c>
      <c r="L2" s="145" t="str">
        <f>IFERROR(VLOOKUP(D2,DB!A:I,9,0),"")</f>
        <v>Latis</v>
      </c>
    </row>
    <row r="3" spans="1:16382" ht="31.5" customHeight="1">
      <c r="A3" s="140"/>
      <c r="B3" s="141" t="str">
        <f>IFERROR(VLOOKUP(D3,DB!A:K,11,0),"")</f>
        <v/>
      </c>
      <c r="C3" s="142"/>
      <c r="D3" s="141"/>
      <c r="E3" s="124"/>
      <c r="F3" s="143"/>
      <c r="G3" s="105">
        <f t="shared" ca="1" si="0"/>
        <v>45973.934270949074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45973.934270949074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45973.934270949074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45973.934270949074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45973.934270949074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45973.934270949074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45973.934270949074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45973.934270949074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45973.934270949074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45973.934270949074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45973.934270949074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45973.934270949074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45973.934270949074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45973.934270949074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45973.934270949074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45973.934270949074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45973.934270949074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45973.934270949074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45973.934270949074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45973.934270949074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45973.934270949074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45973.934270949074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45973.934270949074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45973.934270949074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45973.934270949074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45973.934270949074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45973.934270949074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45973.934270949074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45973.934270949074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45973.934270949074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45973.934270949074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45973.934270949074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45973.934270949074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45973.934270949074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45973.934270949074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45973.934270949074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45973.934270949074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45973.934270949074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45973.934270949074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45973.934270949074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45973.934270949074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45973.934270949074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45973.934270949074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45973.934270949074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45973.934270949074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45973.934270949074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45973.934270949074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45973.934270949074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45973.934270949074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45973.934270949074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45973.934270949074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45973.934270949074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45973.934270949074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45973.934270949074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45973.934270949074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45973.934270949074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45973.934270949074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45973.934270949074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45973.934270949074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45973.934270949074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45973.934270949074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45973.934270949074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45973.934270949074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45973.934270949074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45973.934270949074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45973.934270949074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45973.934270949074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45973.934270949074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45973.934270949074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45973.934270949074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45973.934270949074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45973.934270949074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45973.934270949074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45973.934270949074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45973.934270949074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45973.934270949074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45973.934270949074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45973.934270949074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45973.934270949074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45973.934270949074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45973.934270949074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45973.934270949074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45973.934270949074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45973.934270949074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45973.934270949074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45973.934270949074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45973.934270949074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45973.934270949074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45973.934270949074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45973.934270949074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45973.934270949074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45973.934270949074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45973.934270949074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45973.934270949074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45973.934270949074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45973.934270949074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45973.934270949074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45973.934270949074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45973.934270949074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45973.934270949074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45973.934270949074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45973.934270949074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45973.934270949074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45973.934270949074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45973.934270949074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45973.934270949074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45973.934270949074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45973.934270949074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45973.934270949074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45973.934270949074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45973.934270949074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45973.934270949074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45973.934270949074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45973.934270949074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45973.934270949074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45973.934270949074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45973.934270949074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45973.934270949074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45973.934270949074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45973.934270949074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45973.934270949074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45973.934270949074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45973.934270949074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45973.934270949074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45973.934270949074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45973.934270949074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45973.934270949074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45973.934270949074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45973.934270949074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45973.934270949074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45973.934270949074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45973.934270949074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45973.934270949074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45973.934270949074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45973.934270949074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45973.934270949074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45973.934270949074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45973.934270949074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45973.934270949074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45973.934270949074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45973.934270949074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45973.934270949074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45973.934270949074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45973.934270949074</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2025-11-12T19:27:11Z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