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84" documentId="120_S{2AC9BD13-BADA-5192-A53E-5A8FF88502F6}" xr6:coauthVersionLast="47" xr6:coauthVersionMax="47" xr10:uidLastSave="{59DE4426-26BF-427B-B6B7-46CD3D9F44F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2" i="9"/>
  <c r="G2" i="9"/>
  <c r="I2" i="9"/>
  <c r="J2" i="9"/>
  <c r="L2" i="9"/>
  <c r="B3" i="9"/>
  <c r="G3" i="9"/>
  <c r="I3" i="9"/>
  <c r="J3" i="9"/>
  <c r="L3"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<sst xmlns="http://schemas.openxmlformats.org/spreadsheetml/2006/main" count="181612" uniqueCount="39220">
  <si>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</si>
  <si>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</si>
  <si>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</si>
  <si>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</si>
  <si>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</si>
  <si>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</si>
  <si>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</si>
  <si>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</si>
  <si>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</si>
  <si>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</si>
  <si>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</si>
  <si>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</si>
  <si>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</si>
  <si>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</si>
  <si>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</si>
  <si>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</si>
  <si>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</si>
  <si>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</si>
  <si>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</si>
  <si>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</si>
  <si>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</si>
  <si>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</si>
  <si>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</si>
  <si>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</si>
  <si>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</si>
  <si>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</si>
  <si>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</si>
  <si>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</si>
  <si>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</si>
  <si>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</si>
  <si>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</si>
  <si>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</si>
  <si>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</si>
  <si>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</si>
  <si>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</si>
  <si>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</si>
  <si>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</si>
  <si>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</si>
  <si>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</si>
  <si>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</si>
  <si>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</si>
  <si>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</si>
  <si>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</si>
  <si>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</si>
  <si>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</si>
  <si>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</si>
  <si>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</si>
  <si>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</si>
  <si>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</si>
  <si>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</si>
  <si>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</si>
  <si>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</si>
  <si>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</si>
  <si>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</si>
  <si>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</si>
  <si>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</si>
  <si>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</si>
  <si>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</si>
  <si>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</si>
  <si>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</si>
  <si>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</si>
  <si>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</si>
  <si>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</si>
  <si>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</si>
  <si>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</si>
  <si>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</si>
  <si>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</si>
  <si>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</si>
  <si>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</si>
  <si>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</si>
  <si>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</si>
  <si>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</si>
  <si>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</si>
  <si>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</si>
  <si>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</si>
  <si>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</si>
  <si>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</si>
  <si>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</si>
  <si>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</si>
  <si>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</si>
  <si>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</si>
  <si>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</si>
  <si>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</si>
  <si>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</si>
  <si>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</si>
  <si>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</si>
  <si>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</si>
  <si>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</si>
  <si>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</si>
  <si>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</si>
  <si>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</si>
  <si>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</si>
  <si>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</si>
  <si>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</si>
  <si>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</si>
  <si>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</si>
  <si>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</si>
  <si>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</si>
  <si>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</si>
  <si>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</si>
  <si>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</si>
  <si>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</si>
  <si>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</si>
  <si>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</si>
  <si>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</si>
  <si>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</si>
  <si>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</si>
  <si>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</si>
  <si>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</si>
  <si>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</si>
  <si>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</si>
  <si>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</si>
  <si>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</si>
  <si>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</si>
  <si>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</si>
  <si>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</si>
  <si>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</si>
  <si>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</si>
  <si>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</si>
  <si>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</si>
  <si>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</si>
  <si>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</si>
  <si>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</si>
  <si>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</si>
  <si>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</si>
  <si>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</si>
  <si>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</si>
  <si>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</si>
  <si>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</si>
  <si>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</si>
  <si>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</si>
  <si>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</si>
  <si>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</si>
  <si>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</si>
  <si>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</si>
  <si>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</si>
  <si>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</si>
  <si>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</si>
  <si>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</si>
  <si>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</si>
  <si>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</si>
  <si>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</si>
  <si>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</si>
  <si>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</si>
  <si>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</si>
  <si>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</si>
  <si>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</si>
  <si>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</si>
  <si>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</si>
  <si>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</si>
  <si>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</si>
  <si>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</si>
  <si>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</si>
  <si>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</si>
  <si>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</si>
  <si>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</si>
  <si>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</si>
  <si>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</si>
  <si>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</si>
  <si>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</si>
  <si>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</si>
  <si>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</si>
  <si>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</si>
  <si>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</si>
  <si>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</si>
  <si>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</si>
  <si>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</si>
  <si>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</si>
  <si>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</si>
  <si>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</si>
  <si>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</si>
  <si>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</si>
  <si>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</si>
  <si>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</si>
  <si>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</si>
  <si>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</si>
  <si>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</si>
  <si>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</si>
  <si>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</si>
  <si>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</si>
  <si>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</si>
  <si>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</si>
  <si>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</si>
  <si>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</si>
  <si>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</si>
  <si>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</si>
  <si>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</si>
  <si>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</si>
  <si>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</si>
  <si>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</si>
  <si>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</si>
  <si>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</si>
  <si>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</si>
  <si>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</si>
  <si>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</si>
  <si>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</si>
  <si>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</si>
  <si>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</si>
  <si>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</si>
  <si>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</si>
  <si>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</si>
  <si>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</si>
  <si>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</si>
  <si>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</si>
  <si>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</si>
  <si>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</si>
  <si>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</si>
  <si>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</si>
  <si>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</si>
  <si>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</si>
  <si>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</si>
  <si>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</si>
  <si>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</si>
  <si>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</si>
  <si>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</si>
  <si>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</si>
  <si>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</si>
  <si>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</si>
  <si>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</si>
  <si>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</si>
  <si>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</si>
  <si>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</si>
  <si>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</si>
  <si>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</si>
  <si>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</si>
  <si>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</si>
  <si>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</si>
  <si>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</si>
  <si>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</si>
  <si>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</si>
  <si>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</si>
  <si>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</si>
  <si>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</si>
  <si>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</si>
  <si>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</si>
  <si>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</si>
  <si>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</si>
  <si>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</si>
  <si>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</si>
  <si>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</si>
  <si>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</si>
  <si>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</si>
  <si>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</si>
  <si>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</si>
  <si>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</si>
  <si>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</si>
  <si>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</si>
  <si>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</si>
  <si>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</si>
  <si>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</si>
  <si>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</si>
  <si>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</si>
  <si>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</si>
  <si>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</si>
  <si>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</si>
  <si>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</si>
  <si>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</si>
  <si>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</si>
  <si>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</si>
  <si>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</si>
  <si>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</si>
  <si>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</si>
  <si>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</si>
  <si>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</si>
  <si>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</si>
  <si>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</si>
  <si>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</si>
  <si>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</si>
  <si>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</si>
  <si>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</si>
  <si>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</si>
  <si>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</si>
  <si>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</si>
  <si>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</si>
  <si>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</si>
  <si>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</si>
  <si>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</si>
  <si>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</si>
  <si>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</si>
  <si>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</si>
  <si>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</si>
  <si>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</si>
  <si>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</si>
  <si>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</si>
  <si>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</si>
  <si>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</si>
  <si>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</si>
  <si>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</si>
  <si>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</si>
  <si>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</si>
  <si>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</si>
  <si>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</si>
  <si>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</si>
  <si>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</si>
  <si>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</si>
  <si>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</si>
  <si>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</si>
  <si>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</si>
  <si>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</si>
  <si>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</si>
  <si>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</si>
  <si>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</si>
  <si>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</si>
  <si>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</si>
  <si>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</si>
  <si>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</si>
  <si>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</si>
  <si>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</si>
  <si>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</si>
  <si>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</si>
  <si>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</si>
  <si>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</si>
  <si>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</si>
  <si>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</si>
  <si>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</si>
  <si>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</si>
  <si>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</si>
  <si>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</si>
  <si>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</si>
  <si>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</si>
  <si>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</si>
  <si>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</si>
  <si>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</si>
  <si>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</si>
  <si>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</si>
  <si>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</si>
  <si>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</si>
  <si>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</si>
  <si>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</si>
  <si>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</si>
  <si>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</si>
  <si>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</si>
  <si>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</si>
  <si>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</si>
  <si>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</si>
  <si>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</si>
  <si>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</si>
  <si>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</si>
  <si>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</si>
  <si>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</si>
  <si>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</si>
  <si>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</si>
  <si>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</si>
  <si>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</si>
  <si>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</si>
  <si>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</si>
  <si>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</si>
  <si>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</si>
  <si>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</si>
  <si>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</si>
  <si>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</si>
  <si>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</si>
  <si>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</si>
  <si>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</si>
  <si>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</si>
  <si>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</si>
  <si>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</si>
  <si>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</si>
  <si>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</si>
  <si>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</si>
  <si>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</si>
  <si>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</si>
  <si>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</si>
  <si>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</si>
  <si>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</si>
  <si>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</si>
  <si>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</si>
  <si>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</si>
  <si>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</si>
  <si>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</si>
  <si>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</si>
  <si>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</si>
  <si>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</si>
  <si>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</si>
  <si>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</si>
  <si>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</si>
  <si>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</si>
  <si>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</si>
  <si>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</si>
  <si>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</si>
  <si>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</si>
  <si>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</si>
  <si>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</si>
  <si>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</si>
  <si>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</si>
  <si>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</si>
  <si>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</si>
  <si>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</si>
  <si>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</si>
  <si>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</si>
  <si>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</si>
  <si>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</si>
  <si>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</si>
  <si>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</si>
  <si>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</si>
  <si>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</si>
  <si>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</si>
  <si>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</si>
  <si>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</si>
  <si>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</si>
  <si>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</si>
  <si>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</si>
  <si>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</si>
  <si>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</si>
  <si>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</si>
  <si>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</si>
  <si>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</si>
  <si>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</si>
  <si>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</si>
  <si>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</si>
  <si>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</si>
  <si>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</si>
  <si>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</si>
  <si>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</si>
  <si>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</si>
  <si>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</si>
  <si>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</si>
  <si>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</si>
  <si>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</si>
  <si>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</si>
  <si>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</si>
  <si>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</si>
  <si>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</si>
  <si>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</si>
  <si>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</si>
  <si>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</si>
  <si>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</si>
  <si>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</si>
  <si>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</si>
  <si>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</si>
  <si>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</si>
  <si>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</si>
  <si>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</si>
  <si>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</si>
  <si>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</si>
  <si>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</si>
  <si>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</si>
  <si>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</si>
  <si>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</si>
  <si>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</si>
  <si>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</si>
  <si>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</si>
  <si>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</si>
  <si>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</si>
  <si>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</si>
  <si>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</si>
  <si>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</si>
  <si>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</si>
  <si>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</si>
  <si>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</si>
  <si>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</si>
  <si>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</si>
  <si>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</si>
  <si>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</si>
  <si>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</si>
  <si>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</si>
  <si>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</si>
  <si>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</si>
  <si>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</si>
  <si>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</si>
  <si>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</si>
  <si>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</si>
  <si>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</si>
  <si>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</si>
  <si>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</si>
  <si>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</si>
  <si>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</si>
  <si>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</si>
  <si>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</si>
  <si>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</si>
  <si>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</si>
  <si>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</si>
  <si>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</si>
  <si>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</si>
  <si>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</si>
  <si>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</si>
  <si>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</si>
  <si>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</si>
  <si>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</si>
  <si>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</si>
  <si>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</si>
  <si>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</si>
  <si>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</si>
  <si>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</si>
  <si>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</si>
  <si>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</si>
  <si>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</si>
  <si>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</si>
  <si>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</si>
  <si>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</si>
  <si>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</si>
  <si>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</si>
  <si>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</si>
  <si>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</si>
  <si>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</si>
  <si>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</si>
  <si>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</si>
  <si>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</si>
  <si>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</si>
  <si>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</si>
  <si>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</si>
  <si>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</si>
  <si>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</si>
  <si>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</si>
  <si>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</si>
  <si>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</si>
  <si>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</si>
  <si>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</si>
  <si>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</si>
  <si>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</si>
  <si>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</si>
  <si>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</si>
  <si>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</si>
  <si>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</si>
  <si>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</si>
  <si>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</si>
  <si>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</si>
  <si>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</si>
  <si>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</si>
  <si>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</si>
  <si>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</si>
  <si>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</si>
  <si>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</si>
  <si>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</si>
  <si>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</si>
  <si>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</si>
  <si>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</si>
  <si>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</si>
  <si>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</si>
  <si>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</si>
  <si>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</si>
  <si>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</si>
  <si>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</si>
  <si>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</si>
  <si>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</si>
  <si>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</si>
  <si>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</si>
  <si>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</si>
  <si>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</si>
  <si>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</si>
  <si>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</si>
  <si>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</si>
  <si>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</si>
  <si>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</si>
  <si>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</si>
  <si>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</si>
  <si>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</si>
  <si>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</si>
  <si>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</si>
  <si>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</si>
  <si>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</si>
  <si>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</si>
  <si>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</si>
  <si>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</si>
  <si>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</si>
  <si>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</si>
  <si>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</si>
  <si>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</si>
  <si>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</si>
  <si>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</si>
  <si>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</si>
  <si>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</si>
  <si>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</si>
  <si>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</si>
  <si>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</si>
  <si>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</si>
  <si>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</si>
  <si>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</si>
  <si>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</si>
  <si>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</si>
  <si>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</si>
  <si>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</si>
  <si>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</si>
  <si>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</si>
  <si>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</si>
  <si>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</si>
  <si>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</si>
  <si>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</si>
  <si>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</si>
  <si>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</si>
  <si>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</si>
  <si>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</si>
  <si>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</si>
  <si>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</si>
  <si>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</si>
  <si>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</si>
  <si>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</si>
  <si>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</si>
  <si>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</si>
  <si>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</si>
  <si>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</si>
  <si>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</si>
  <si>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</si>
  <si>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</si>
  <si>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</si>
  <si>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</si>
  <si>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</si>
  <si>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</si>
  <si>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</si>
  <si>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</si>
  <si>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</si>
  <si>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</si>
  <si>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</si>
  <si>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</si>
  <si>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</si>
  <si>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</si>
  <si>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</si>
  <si>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</si>
  <si>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</si>
  <si>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</si>
  <si>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</si>
  <si>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</si>
  <si>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</si>
  <si>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</si>
  <si>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</si>
  <si>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</si>
  <si>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</si>
  <si>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</si>
  <si>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</si>
  <si>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</si>
  <si>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</si>
  <si>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</si>
  <si>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</si>
  <si>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</si>
  <si>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</si>
  <si>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</si>
  <si>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</si>
  <si>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</si>
  <si>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</si>
  <si>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</si>
  <si>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</si>
  <si>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</si>
  <si>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</si>
  <si>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</si>
  <si>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</si>
  <si>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</si>
  <si>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</si>
  <si>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</si>
  <si>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</si>
  <si>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</si>
  <si>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</si>
  <si>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</si>
  <si>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</si>
  <si>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</si>
  <si>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</si>
  <si>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</si>
  <si>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</si>
  <si>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</si>
  <si>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</si>
  <si>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</si>
  <si>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</si>
  <si>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</si>
  <si>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</si>
  <si>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</si>
  <si>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</si>
  <si>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</si>
  <si>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</si>
  <si>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</si>
  <si>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</si>
  <si>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</si>
  <si>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</si>
  <si>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</si>
  <si>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</si>
  <si>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</si>
  <si>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</si>
  <si>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</si>
  <si>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</si>
  <si>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</si>
  <si>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</si>
  <si>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</si>
  <si>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</si>
  <si>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</si>
  <si>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</si>
  <si>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</si>
  <si>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</si>
  <si>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</si>
  <si>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</si>
  <si>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</si>
  <si>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</si>
  <si>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</si>
  <si>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</si>
  <si>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</si>
  <si>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</si>
  <si>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</si>
  <si>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</si>
  <si>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</si>
  <si>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</si>
  <si>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</si>
  <si>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</si>
  <si>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</si>
  <si>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</si>
  <si>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</si>
  <si>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</si>
  <si>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</si>
  <si>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</si>
  <si>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</si>
  <si>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</si>
  <si>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</si>
  <si>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</si>
  <si>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</si>
  <si>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</si>
  <si>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</si>
  <si>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</si>
  <si>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</si>
  <si>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</si>
  <si>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</si>
  <si>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</si>
  <si>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</si>
  <si>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</si>
  <si>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</si>
  <si>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</si>
  <si>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</si>
  <si>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</si>
  <si>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</si>
  <si>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</si>
  <si>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</si>
  <si>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</si>
  <si>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</si>
  <si>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</si>
  <si>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</si>
  <si>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</si>
  <si>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</si>
  <si>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</si>
  <si>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</si>
  <si>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</si>
  <si>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</si>
  <si>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</si>
  <si>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</si>
  <si>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</si>
  <si>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</si>
  <si>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</si>
  <si>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</si>
  <si>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</si>
  <si>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</si>
  <si>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</si>
  <si>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</si>
  <si>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</si>
  <si>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</si>
  <si>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</si>
  <si>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</si>
  <si>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</si>
  <si>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</si>
  <si>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</si>
  <si>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</si>
  <si>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</si>
  <si>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</si>
  <si>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</si>
  <si>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</si>
  <si>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</si>
  <si>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</si>
  <si>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</si>
  <si>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</si>
  <si>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</si>
  <si>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</si>
  <si>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</si>
  <si>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</si>
  <si>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</si>
  <si>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</si>
  <si>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</si>
  <si>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</si>
  <si>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</si>
  <si>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</si>
  <si>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</si>
  <si>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</si>
  <si>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</si>
  <si>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</si>
  <si>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</si>
  <si>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</si>
  <si>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</si>
  <si>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</si>
  <si>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</si>
  <si>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</si>
  <si>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</si>
  <si>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</si>
  <si>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</si>
  <si>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</si>
  <si>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</si>
  <si>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</si>
  <si>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</si>
  <si>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</si>
  <si>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</si>
  <si>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</si>
  <si>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</si>
  <si>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</si>
  <si>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</si>
  <si>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</si>
  <si>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</si>
  <si>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</si>
  <si>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</si>
  <si>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</si>
  <si>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</si>
  <si>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</si>
  <si>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</si>
  <si>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</si>
  <si>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</si>
  <si>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</si>
  <si>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</si>
  <si>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</si>
  <si>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</si>
  <si>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</si>
  <si>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</si>
  <si>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</si>
  <si>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</si>
  <si>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</si>
  <si>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</si>
  <si>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</si>
  <si>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</si>
  <si>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</si>
  <si>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</si>
  <si>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</si>
  <si>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</si>
  <si>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</si>
  <si>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</si>
  <si>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</si>
  <si>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</si>
  <si>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</si>
  <si>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</si>
  <si>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</si>
  <si>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</si>
  <si>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</si>
  <si>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</si>
  <si>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</si>
  <si>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</si>
  <si>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</si>
  <si>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</si>
  <si>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</si>
  <si>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</si>
  <si>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</si>
  <si>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</si>
  <si>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</si>
  <si>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</si>
  <si>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</si>
  <si>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</si>
  <si>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</si>
  <si>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</si>
  <si>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</si>
  <si>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</si>
  <si>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</si>
  <si>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</si>
  <si>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</si>
  <si>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</si>
  <si>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</si>
  <si>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</si>
  <si>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</si>
  <si>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</si>
  <si>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</si>
  <si>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</si>
  <si>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</si>
  <si>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</si>
  <si>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</si>
  <si>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</si>
  <si>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</si>
  <si>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</si>
  <si>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</si>
  <si>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</si>
  <si>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</si>
  <si>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</si>
  <si>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</si>
  <si>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</si>
  <si>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</si>
  <si>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</si>
  <si>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</si>
  <si>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</si>
  <si>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</si>
  <si>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</si>
  <si>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</si>
  <si>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</si>
  <si>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</si>
  <si>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</si>
  <si>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</si>
  <si>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</si>
  <si>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</si>
  <si>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</si>
  <si>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</si>
  <si>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</si>
  <si>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</si>
  <si>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</si>
  <si>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</si>
  <si>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</si>
  <si>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</si>
  <si>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</si>
  <si>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</si>
  <si>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</si>
  <si>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</si>
  <si>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</si>
  <si>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</si>
  <si>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</si>
  <si>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</si>
  <si>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</si>
  <si>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</si>
  <si>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</si>
  <si>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</si>
  <si>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</si>
  <si>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</si>
  <si>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</si>
  <si>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</si>
  <si>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</si>
  <si>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</si>
  <si>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</si>
  <si>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</si>
  <si>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</si>
  <si>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</si>
  <si>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</si>
  <si>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</si>
  <si>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</si>
  <si>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</si>
  <si>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</si>
  <si>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</si>
  <si>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</si>
  <si>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</si>
  <si>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</si>
  <si>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</si>
  <si>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</si>
  <si>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</si>
  <si>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</si>
  <si>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</si>
  <si>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</si>
  <si>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</si>
  <si>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</si>
  <si>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</si>
  <si>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</si>
  <si>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</si>
  <si>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</si>
  <si>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</si>
  <si>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</si>
  <si>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</si>
  <si>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</si>
  <si>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</si>
  <si>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</si>
  <si>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</si>
  <si>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</si>
  <si>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</si>
  <si>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</si>
  <si>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</si>
  <si>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</si>
  <si>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</si>
  <si>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</si>
  <si>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</si>
  <si>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</si>
  <si>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</si>
  <si>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</si>
  <si>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</si>
  <si>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</si>
  <si>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</si>
  <si>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</si>
  <si>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</si>
  <si>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</si>
  <si>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</si>
  <si>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</si>
  <si>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</si>
  <si>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</si>
  <si>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</si>
  <si>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</si>
  <si>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</si>
  <si>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</si>
  <si>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</si>
  <si>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</si>
  <si>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</si>
  <si>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</si>
  <si>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</si>
  <si>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</si>
  <si>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</si>
  <si>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</si>
  <si>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</si>
  <si>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</si>
  <si>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</si>
  <si>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</si>
  <si>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</si>
  <si>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</si>
  <si>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</si>
  <si>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</si>
  <si>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</si>
  <si>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</si>
  <si>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</si>
  <si>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</si>
  <si>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</si>
  <si>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</si>
  <si>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</si>
  <si>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</si>
  <si>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</si>
  <si>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</si>
  <si>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</si>
  <si>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</si>
  <si>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</si>
  <si>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</si>
  <si>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</si>
  <si>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</si>
  <si>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</si>
  <si>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</si>
  <si>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</si>
  <si>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</si>
  <si>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</si>
  <si>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</si>
  <si>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</si>
  <si>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</si>
  <si>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</si>
  <si>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</si>
  <si>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</si>
  <si>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</si>
  <si>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</si>
  <si>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</si>
  <si>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</si>
  <si>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</si>
  <si>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</si>
  <si>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</si>
  <si>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</si>
  <si>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</si>
  <si>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</si>
  <si>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</si>
  <si>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</si>
  <si>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</si>
  <si>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</si>
  <si>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</si>
  <si>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</si>
  <si>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</si>
  <si>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</si>
  <si>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</si>
  <si>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</si>
  <si>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</si>
  <si>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</si>
  <si>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</si>
  <si>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</si>
  <si>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</si>
  <si>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</si>
  <si>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</si>
  <si>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</si>
  <si>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</si>
  <si>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</si>
  <si>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</si>
  <si>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</si>
  <si>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</si>
  <si>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</si>
  <si>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</si>
  <si>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</si>
  <si>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</si>
  <si>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</si>
  <si>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</si>
  <si>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</si>
  <si>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</si>
  <si>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</si>
  <si>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</si>
  <si>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</si>
  <si>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</si>
  <si>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</si>
  <si>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</si>
  <si>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</si>
  <si>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</si>
  <si>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</si>
  <si>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</si>
  <si>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</si>
  <si>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</si>
  <si>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</si>
  <si>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</si>
  <si>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</si>
  <si>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</si>
  <si>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</si>
  <si>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</si>
  <si>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</si>
  <si>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</si>
  <si>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</si>
  <si>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</si>
  <si>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</si>
  <si>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</si>
  <si>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</si>
  <si>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</si>
  <si>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</si>
  <si>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</si>
  <si>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</si>
  <si>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</si>
  <si>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</si>
  <si>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</si>
  <si>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</si>
  <si>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</si>
  <si>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</si>
  <si>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</si>
  <si>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</si>
  <si>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</si>
  <si>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</si>
  <si>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</si>
  <si>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</si>
  <si>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</si>
  <si>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</si>
  <si>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</si>
  <si>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</si>
  <si>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</si>
  <si>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</si>
  <si>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</si>
  <si>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</si>
  <si>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</si>
  <si>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</si>
  <si>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</si>
  <si>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</si>
  <si>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</si>
  <si>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</si>
  <si>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</si>
  <si>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</si>
  <si>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</si>
  <si>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</si>
  <si>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</si>
  <si>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</si>
  <si>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</si>
  <si>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</si>
  <si>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</si>
  <si>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</si>
  <si>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</si>
  <si>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</si>
  <si>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</si>
  <si>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</si>
  <si>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</si>
  <si>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</si>
  <si>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</si>
  <si>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</si>
  <si>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</si>
  <si>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</si>
  <si>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</si>
  <si>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</si>
  <si>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</si>
  <si>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</si>
  <si>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</si>
  <si>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</si>
  <si>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</si>
  <si>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</si>
  <si>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</si>
  <si>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</si>
  <si>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</si>
  <si>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</si>
  <si>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</si>
  <si>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</si>
  <si>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</si>
  <si>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</si>
  <si>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</si>
  <si>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</si>
  <si>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</si>
  <si>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</si>
  <si>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</si>
  <si>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</si>
  <si>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</si>
  <si>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</si>
  <si>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</si>
  <si>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</si>
  <si>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</si>
  <si>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</si>
  <si>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</si>
  <si>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</si>
  <si>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</si>
  <si>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</si>
  <si>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</si>
  <si>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</si>
  <si>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</si>
  <si>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</si>
  <si>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</si>
  <si>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</si>
  <si>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</si>
  <si>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</si>
  <si>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</si>
  <si>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</si>
  <si>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</si>
  <si>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</si>
  <si>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</si>
  <si>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</si>
  <si>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</si>
  <si>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</si>
  <si>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</si>
  <si>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</si>
  <si>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</si>
  <si>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</si>
  <si>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</si>
  <si>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</si>
  <si>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</si>
  <si>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</si>
  <si>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</si>
  <si>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</si>
  <si>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</si>
  <si>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</si>
  <si>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</si>
  <si>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</si>
  <si>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</si>
  <si>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</si>
  <si>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</si>
  <si>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</si>
  <si>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</si>
  <si>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</si>
  <si>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</si>
  <si>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</si>
  <si>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</si>
  <si>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</si>
  <si>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</si>
  <si>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</si>
  <si>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</si>
  <si>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</si>
  <si>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</si>
  <si>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</si>
  <si>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</si>
  <si>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</si>
  <si>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</si>
  <si>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</si>
  <si>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</si>
  <si>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</si>
  <si>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</si>
  <si>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</si>
  <si>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</si>
  <si>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</si>
  <si>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</si>
  <si>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</si>
  <si>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</si>
  <si>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</si>
  <si>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</si>
  <si>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</si>
  <si>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</si>
  <si>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</si>
  <si>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</si>
  <si>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</si>
  <si>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</si>
  <si>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</si>
  <si>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</si>
  <si>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</si>
  <si>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</si>
  <si>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</si>
  <si>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</si>
  <si>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</si>
  <si>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</si>
  <si>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</si>
  <si>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</si>
  <si>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</si>
  <si>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</si>
  <si>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</si>
  <si>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</si>
  <si>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</si>
  <si>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</si>
  <si>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</si>
  <si>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</si>
  <si>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</si>
  <si>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</si>
  <si>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</si>
  <si>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</si>
  <si>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</si>
  <si>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</si>
  <si>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</si>
  <si>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</si>
  <si>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</si>
  <si>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</si>
  <si>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</si>
  <si>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</si>
  <si>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</si>
  <si>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</si>
  <si>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</si>
  <si>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</si>
  <si>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</si>
  <si>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</si>
  <si>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</si>
  <si>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</si>
  <si>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</si>
  <si>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</si>
  <si>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</si>
  <si>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</si>
  <si>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</si>
  <si>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</si>
  <si>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</si>
  <si>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</si>
  <si>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</si>
  <si>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</si>
  <si>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</si>
  <si>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</si>
  <si>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</si>
  <si>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</si>
  <si>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</si>
  <si>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</si>
  <si>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</si>
  <si>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</si>
  <si>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</si>
  <si>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</si>
  <si>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</si>
  <si>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</si>
  <si>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</si>
  <si>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</si>
  <si>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</si>
  <si>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</si>
  <si>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</si>
  <si>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</si>
  <si>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</si>
  <si>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</si>
  <si>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</si>
  <si>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</si>
  <si>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</si>
  <si>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</si>
  <si>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</si>
  <si>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</si>
  <si>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</si>
  <si>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</si>
  <si>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</si>
  <si>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</si>
  <si>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</si>
  <si>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</si>
  <si>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</si>
  <si>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</si>
  <si>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</si>
  <si>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</si>
  <si>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</si>
  <si>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</si>
  <si>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</si>
  <si>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</si>
  <si>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</si>
  <si>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</si>
  <si>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</si>
  <si>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</si>
  <si>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</si>
  <si>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</si>
  <si>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</si>
  <si>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</si>
  <si>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</si>
  <si>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</si>
  <si>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</si>
  <si>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</si>
  <si>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</si>
  <si>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</si>
  <si>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</si>
  <si>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</si>
  <si>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</si>
  <si>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</si>
  <si>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</si>
  <si>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</si>
  <si>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</si>
  <si>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</si>
  <si>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</si>
  <si>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</si>
  <si>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</si>
  <si>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</si>
  <si>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</si>
  <si>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</si>
  <si>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</si>
  <si>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</si>
  <si>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</si>
  <si>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</si>
  <si>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</si>
  <si>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</si>
  <si>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</si>
  <si>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</si>
  <si>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</si>
  <si>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</si>
  <si>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</si>
  <si>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</si>
  <si>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</si>
  <si>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</si>
  <si>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</si>
  <si>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</si>
  <si>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</si>
  <si>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</si>
  <si>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</si>
  <si>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</si>
  <si>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</si>
  <si>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</si>
  <si>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</si>
  <si>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</si>
  <si>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</si>
  <si>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</si>
  <si>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</si>
  <si>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</si>
  <si>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</si>
  <si>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</si>
  <si>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</si>
  <si>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</si>
  <si>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</si>
  <si>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</si>
  <si>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</si>
  <si>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</si>
  <si>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</si>
  <si>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</si>
  <si>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</si>
  <si>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</si>
  <si>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</si>
  <si>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</si>
  <si>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</si>
  <si>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</si>
  <si>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</si>
  <si>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</si>
  <si>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</si>
  <si>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</si>
  <si>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</si>
  <si>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</si>
  <si>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</si>
  <si>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</si>
  <si>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</si>
  <si>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</si>
  <si>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</si>
  <si>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</si>
  <si>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</si>
  <si>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</si>
  <si>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</si>
  <si>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</si>
  <si>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</si>
  <si>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</si>
  <si>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</si>
  <si>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</si>
  <si>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</si>
  <si>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</si>
  <si>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</si>
  <si>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</si>
  <si>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</si>
  <si>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</si>
  <si>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</si>
  <si>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</si>
  <si>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</si>
  <si>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</si>
  <si>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</si>
  <si>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</si>
  <si>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</si>
  <si>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</si>
  <si>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</si>
  <si>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</si>
  <si>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</si>
  <si>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</si>
  <si>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</si>
  <si>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</si>
  <si>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</si>
  <si>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</si>
  <si>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</si>
  <si>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</si>
  <si>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</si>
  <si>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</si>
  <si>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</si>
  <si>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</si>
  <si>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</si>
  <si>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</si>
  <si>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</si>
  <si>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</si>
  <si>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</si>
  <si>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</si>
  <si>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</si>
  <si>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</si>
  <si>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</si>
  <si>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</si>
  <si>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</si>
  <si>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</si>
  <si>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</si>
  <si>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</si>
  <si>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</si>
  <si>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</si>
  <si>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</si>
  <si>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</si>
  <si>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</si>
  <si>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</si>
  <si>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</si>
  <si>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</si>
  <si>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</si>
  <si>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</si>
  <si>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</si>
  <si>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</si>
  <si>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</si>
  <si>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</si>
  <si>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</si>
  <si>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</si>
  <si>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</si>
  <si>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</si>
  <si>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</si>
  <si>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</si>
  <si>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</si>
  <si>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</si>
  <si>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</si>
  <si>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</si>
  <si>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</si>
  <si>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</si>
  <si>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</si>
  <si>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</si>
  <si>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</si>
  <si>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</si>
  <si>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</si>
  <si>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</si>
  <si>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</si>
  <si>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</si>
  <si>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</si>
  <si>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</si>
  <si>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</si>
  <si>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</si>
  <si>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</si>
  <si>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</si>
  <si>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</si>
  <si>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</si>
  <si>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</si>
  <si>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</si>
  <si>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</si>
  <si>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</si>
  <si>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</si>
  <si>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</si>
  <si>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</si>
  <si>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</si>
  <si>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</si>
  <si>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</si>
  <si>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</si>
  <si>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</si>
  <si>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</si>
  <si>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</si>
  <si>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</si>
  <si>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</si>
  <si>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</si>
  <si>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</si>
  <si>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</si>
  <si>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</si>
  <si>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</si>
  <si>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</si>
  <si>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</si>
  <si>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</si>
  <si>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</si>
  <si>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</si>
  <si>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</si>
  <si>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</si>
  <si>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</si>
  <si>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</si>
  <si>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</si>
  <si>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</si>
  <si>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</si>
  <si>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</si>
  <si>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</si>
  <si>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</si>
  <si>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</si>
  <si>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</si>
  <si>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</si>
  <si>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</si>
  <si>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</si>
  <si>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</si>
  <si>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</si>
  <si>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</si>
  <si>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</si>
  <si>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</si>
  <si>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</si>
  <si>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</si>
  <si>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</si>
  <si>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</si>
  <si>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</si>
  <si>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</si>
  <si>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</si>
  <si>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</si>
  <si>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</si>
  <si>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</si>
  <si>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</si>
  <si>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</si>
  <si>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</si>
  <si>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</si>
  <si>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</si>
  <si>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</si>
  <si>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</si>
  <si>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</si>
  <si>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</si>
  <si>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</si>
  <si>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</si>
  <si>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</si>
  <si>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</si>
  <si>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</si>
  <si>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</si>
  <si>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</si>
  <si>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</si>
  <si>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</si>
  <si>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</si>
  <si>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</si>
  <si>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</si>
  <si>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</si>
  <si>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</si>
  <si>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</si>
  <si>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</si>
  <si>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</si>
  <si>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</si>
  <si>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</si>
  <si>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</si>
  <si>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</si>
  <si>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</si>
  <si>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</si>
  <si>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</si>
  <si>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</si>
  <si>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</si>
  <si>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</si>
  <si>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</si>
  <si>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</si>
  <si>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</si>
  <si>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</si>
  <si>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</si>
  <si>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</si>
  <si>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</si>
  <si>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</si>
  <si>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</si>
  <si>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</si>
  <si>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</si>
  <si>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</si>
  <si>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</si>
  <si>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</si>
  <si>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</si>
  <si>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</si>
  <si>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</si>
  <si>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</si>
  <si>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</si>
  <si>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</si>
  <si>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</si>
  <si>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</si>
  <si>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</si>
  <si>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</si>
  <si>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</si>
  <si>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</si>
  <si>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</si>
  <si>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</si>
  <si>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</si>
  <si>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</si>
  <si>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</si>
  <si>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</si>
  <si>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</si>
  <si>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</si>
  <si>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</si>
  <si>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</si>
  <si>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</si>
  <si>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</si>
  <si>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</si>
  <si>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</si>
  <si>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</si>
  <si>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</si>
  <si>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</si>
  <si>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</si>
  <si>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</si>
  <si>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</si>
  <si>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</si>
  <si>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</si>
  <si>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</si>
  <si>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</si>
  <si>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</si>
  <si>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</si>
  <si>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</si>
  <si>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</si>
  <si>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</si>
  <si>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</si>
  <si>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</si>
  <si>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</si>
  <si>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</si>
  <si>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</si>
  <si>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</si>
  <si>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</si>
  <si>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</si>
  <si>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</si>
  <si>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</si>
  <si>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</si>
  <si>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</si>
  <si>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</si>
  <si>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</si>
  <si>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</si>
  <si>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</si>
  <si>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</si>
  <si>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</si>
  <si>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</si>
  <si>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</si>
  <si>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</si>
  <si>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</si>
  <si>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</si>
  <si>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</si>
  <si>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</si>
  <si>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</si>
  <si>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</si>
  <si>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</si>
  <si>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</si>
  <si>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</si>
  <si>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</si>
  <si>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</si>
  <si>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</si>
  <si>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</si>
  <si>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</si>
  <si>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</si>
  <si>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</si>
  <si>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</si>
  <si>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</si>
  <si>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</si>
  <si>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</si>
  <si>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</si>
  <si>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</si>
  <si>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</si>
  <si>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</si>
  <si>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</si>
  <si>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</si>
  <si>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</si>
  <si>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</si>
  <si>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</si>
  <si>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</si>
  <si>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</si>
  <si>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</si>
  <si>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</si>
  <si>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</si>
  <si>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</si>
  <si>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</si>
  <si>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</si>
  <si>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</si>
  <si>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</si>
  <si>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</si>
  <si>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</si>
  <si>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</si>
  <si>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</si>
  <si>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</si>
  <si>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</si>
  <si>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</si>
  <si>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</si>
  <si>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</si>
  <si>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</si>
  <si>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</si>
  <si>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</si>
  <si>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</si>
  <si>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</si>
  <si>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</si>
  <si>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</si>
  <si>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</si>
  <si>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</si>
  <si>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</si>
  <si>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</si>
  <si>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</si>
  <si>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</si>
  <si>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</si>
  <si>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</si>
  <si>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</si>
  <si>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</si>
  <si>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</si>
  <si>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</si>
  <si>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</si>
  <si>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</si>
  <si>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</si>
  <si>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</si>
  <si>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</si>
  <si>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</si>
  <si>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</si>
  <si>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</si>
  <si>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</si>
  <si>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</si>
  <si>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</si>
  <si>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</si>
  <si>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</si>
  <si>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</si>
  <si>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</si>
  <si>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</si>
  <si>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</si>
  <si>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</si>
  <si>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</si>
  <si>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</si>
  <si>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</si>
  <si>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</si>
  <si>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</si>
  <si>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</si>
  <si>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</si>
  <si>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</si>
  <si>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</si>
  <si>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</si>
  <si>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</si>
  <si>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</si>
  <si>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</si>
  <si>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</si>
  <si>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</si>
  <si>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</si>
  <si>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</si>
  <si>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</si>
  <si>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</si>
  <si>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</si>
  <si>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</si>
  <si>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</si>
  <si>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</si>
  <si>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</si>
  <si>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</si>
  <si>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</si>
  <si>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</si>
  <si>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</si>
  <si>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</si>
  <si>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</si>
  <si>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</si>
  <si>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</si>
  <si>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</si>
  <si>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</si>
  <si>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</si>
  <si>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</si>
  <si>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</si>
  <si>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</si>
  <si>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</si>
  <si>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</si>
  <si>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</si>
  <si>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</si>
  <si>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</si>
  <si>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</si>
  <si>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</si>
  <si>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</si>
  <si>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</si>
  <si>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</si>
  <si>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</si>
  <si>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</si>
  <si>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</si>
  <si>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</si>
  <si>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</si>
  <si>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</si>
  <si>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</si>
  <si>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</si>
  <si>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</si>
  <si>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</si>
  <si>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</si>
  <si>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</si>
  <si>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</si>
  <si>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</si>
  <si>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</si>
  <si>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</si>
  <si>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</si>
  <si>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</si>
  <si>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</si>
  <si>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</si>
  <si>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</si>
  <si>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</si>
  <si>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</si>
  <si>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</si>
  <si>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</si>
  <si>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</si>
  <si>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</si>
  <si>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</si>
  <si>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</si>
  <si>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</si>
  <si>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</si>
  <si>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</si>
  <si>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</si>
  <si>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</si>
  <si>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</si>
  <si>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</si>
  <si>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</si>
  <si>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</si>
  <si>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</si>
  <si>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</si>
  <si>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</si>
  <si>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</si>
  <si>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</si>
  <si>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</si>
  <si>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</si>
  <si>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</si>
  <si>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</si>
  <si>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</si>
  <si>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</si>
  <si>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</si>
  <si>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</si>
  <si>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</si>
  <si>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</si>
  <si>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</si>
  <si>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</si>
  <si>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</si>
  <si>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</si>
  <si>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</si>
  <si>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</si>
  <si>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</si>
  <si>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</si>
  <si>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</si>
  <si>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</si>
  <si>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</si>
  <si>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</si>
  <si>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</si>
  <si>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</si>
  <si>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</si>
  <si>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</si>
  <si>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</si>
  <si>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</si>
  <si>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</si>
  <si>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</si>
  <si>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</si>
  <si>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</si>
  <si>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</si>
  <si>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</si>
  <si>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</si>
  <si>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</si>
  <si>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</si>
  <si>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</si>
  <si>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</si>
  <si>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</si>
  <si>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</si>
  <si>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</si>
  <si>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</si>
  <si>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</si>
  <si>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</si>
  <si>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</si>
  <si>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</si>
  <si>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</si>
  <si>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</si>
  <si>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</si>
  <si>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</si>
  <si>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</si>
  <si>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</si>
  <si>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</si>
  <si>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</si>
  <si>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</si>
  <si>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</si>
  <si>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</si>
  <si>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</si>
  <si>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</si>
  <si>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</si>
  <si>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</si>
  <si>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</si>
  <si>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</si>
  <si>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</si>
  <si>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</si>
  <si>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</si>
  <si>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</si>
  <si>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</si>
  <si>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</si>
  <si>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</si>
  <si>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</si>
  <si>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</si>
  <si>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</si>
  <si>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</si>
  <si>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</si>
  <si>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</si>
  <si>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</si>
  <si>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</si>
  <si>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</si>
  <si>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</si>
  <si>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</si>
  <si>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</si>
  <si>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</si>
  <si>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</si>
  <si>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</si>
  <si>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</si>
  <si>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</si>
  <si>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</si>
  <si>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</si>
  <si>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</si>
  <si>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</si>
  <si>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</si>
  <si>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</si>
  <si>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</si>
  <si>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</si>
  <si>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</si>
  <si>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</si>
  <si>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</si>
  <si>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</si>
  <si>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</si>
  <si>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</si>
  <si>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</si>
  <si>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</si>
  <si>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</si>
  <si>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</si>
  <si>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</si>
  <si>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</si>
  <si>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</si>
  <si>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</si>
  <si>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</si>
  <si>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</si>
  <si>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</si>
  <si>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</si>
  <si>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</si>
  <si>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</si>
  <si>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</si>
  <si>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</si>
  <si>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</si>
  <si>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</si>
  <si>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</si>
  <si>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</si>
  <si>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</si>
  <si>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</si>
  <si>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</si>
  <si>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</si>
  <si>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</si>
  <si>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</si>
  <si>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</si>
  <si>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</si>
  <si>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</si>
  <si>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</si>
  <si>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</si>
  <si>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</si>
  <si>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</si>
  <si>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</si>
  <si>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</si>
  <si>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</si>
  <si>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</si>
  <si>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</si>
  <si>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</si>
  <si>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</si>
  <si>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</si>
  <si>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</si>
  <si>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</si>
  <si>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</si>
  <si>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</si>
  <si>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</si>
  <si>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</si>
  <si>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</si>
  <si>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</si>
  <si>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</si>
  <si>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</si>
  <si>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</si>
  <si>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</si>
  <si>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</si>
  <si>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</si>
  <si>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</si>
  <si>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</si>
  <si>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</si>
  <si>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</si>
  <si>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</si>
  <si>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</si>
  <si>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</si>
  <si>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</si>
  <si>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</si>
  <si>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</si>
  <si>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</si>
  <si>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</si>
  <si>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</si>
  <si>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</si>
  <si>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</si>
  <si>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</si>
  <si>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</si>
  <si>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</si>
  <si>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</si>
  <si>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</si>
  <si>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</si>
  <si>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</si>
  <si>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</si>
  <si>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</si>
  <si>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</si>
  <si>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</si>
  <si>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</si>
  <si>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</si>
  <si>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</si>
  <si>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</si>
  <si>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</si>
  <si>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</si>
  <si>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</si>
  <si>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</si>
  <si>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</si>
  <si>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</si>
  <si>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</si>
  <si>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</si>
  <si>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</si>
  <si>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</si>
  <si>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</si>
  <si>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</si>
  <si>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</si>
  <si>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</si>
  <si>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</si>
  <si>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</si>
  <si>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</si>
  <si>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</si>
  <si>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</si>
  <si>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</si>
  <si>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</si>
  <si>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</si>
  <si>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</si>
  <si>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</si>
  <si>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</si>
  <si>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</si>
  <si>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</si>
  <si>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</si>
  <si>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</si>
  <si>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</si>
  <si>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</si>
  <si>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</si>
  <si>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</si>
  <si>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</si>
  <si>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</si>
  <si>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</si>
  <si>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</si>
  <si>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</si>
  <si>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</si>
  <si>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</si>
  <si>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</si>
  <si>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</si>
  <si>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</si>
  <si>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</si>
  <si>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</si>
  <si>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</si>
  <si>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</si>
  <si>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</si>
  <si>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</si>
  <si>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</si>
  <si>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</si>
  <si>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</si>
  <si>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</si>
  <si>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</si>
  <si>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</si>
  <si>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</si>
  <si>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</si>
  <si>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</si>
  <si>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</si>
  <si>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</si>
  <si>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</si>
  <si>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</si>
  <si>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</si>
  <si>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</si>
  <si>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</si>
  <si>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</si>
  <si>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</si>
  <si>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</si>
  <si>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</si>
  <si>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</si>
  <si>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</si>
  <si>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</si>
  <si>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</si>
  <si>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</si>
  <si>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</si>
  <si>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</si>
  <si>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</si>
  <si>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</si>
  <si>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</si>
  <si>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</si>
  <si>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</si>
  <si>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</si>
  <si>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</si>
  <si>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</si>
  <si>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</si>
  <si>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</si>
  <si>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</si>
  <si>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</si>
  <si>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</si>
  <si>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</si>
  <si>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</si>
  <si>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</si>
  <si>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</si>
  <si>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</si>
  <si>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</si>
  <si>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</si>
  <si>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</si>
  <si>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</si>
  <si>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</si>
  <si>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</si>
  <si>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</si>
  <si>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</si>
  <si>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</si>
  <si>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</si>
  <si>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</si>
  <si>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</si>
  <si>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</si>
  <si>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</si>
  <si>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</si>
  <si>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</si>
  <si>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</si>
  <si>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</si>
  <si>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</si>
  <si>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</si>
  <si>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</si>
  <si>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</si>
  <si>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</si>
  <si>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</si>
  <si>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</si>
  <si>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</si>
  <si>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</si>
  <si>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</si>
  <si>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</si>
  <si>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</si>
  <si>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</si>
  <si>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</si>
  <si>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</si>
  <si>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</si>
  <si>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</si>
  <si>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</si>
  <si>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</si>
  <si>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</si>
  <si>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</si>
  <si>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</si>
  <si>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</si>
  <si>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</si>
  <si>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</si>
  <si>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</si>
  <si>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</si>
  <si>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</si>
  <si>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</si>
  <si>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</si>
  <si>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</si>
  <si>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</si>
  <si>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</si>
  <si>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</si>
  <si>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</si>
  <si>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</si>
  <si>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</si>
  <si>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</si>
  <si>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</si>
  <si>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</si>
  <si>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</si>
  <si>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</si>
  <si>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</si>
  <si>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</si>
  <si>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</si>
  <si>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</si>
  <si>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</si>
  <si>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</si>
  <si>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</si>
  <si>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</si>
  <si>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</si>
  <si>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</si>
  <si>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</si>
  <si>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</si>
  <si>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</si>
  <si>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</si>
  <si>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</si>
  <si>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</si>
  <si>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</si>
  <si>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</si>
  <si>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</si>
  <si>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</si>
  <si>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</si>
  <si>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</si>
  <si>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</si>
  <si>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</si>
  <si>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</si>
  <si>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</si>
  <si>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</si>
  <si>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</si>
  <si>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</si>
  <si>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</si>
  <si>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</si>
  <si>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</si>
  <si>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</si>
  <si>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</si>
  <si>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</si>
  <si>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</si>
  <si>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</si>
  <si>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</si>
  <si>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</si>
  <si>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</si>
  <si>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</si>
  <si>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</si>
  <si>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</si>
  <si>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</si>
  <si>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</si>
  <si>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</si>
  <si>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</si>
  <si>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</si>
  <si>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</si>
  <si>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</si>
  <si>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</si>
  <si>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</si>
  <si>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</si>
  <si>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</si>
  <si>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</si>
  <si>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</si>
  <si>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</si>
  <si>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</si>
  <si>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</si>
  <si>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</si>
  <si>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</si>
  <si>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</si>
  <si>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</si>
  <si>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</si>
  <si>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</si>
  <si>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</si>
  <si>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</si>
  <si>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</si>
  <si>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</si>
  <si>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</si>
  <si>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</si>
  <si>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</si>
  <si>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</si>
  <si>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</si>
  <si>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</si>
  <si>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</si>
  <si>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</si>
  <si>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</si>
  <si>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</si>
  <si>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</si>
  <si>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</si>
  <si>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</si>
  <si>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</si>
  <si>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</si>
  <si>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</si>
  <si>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</si>
  <si>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</si>
  <si>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</si>
  <si>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</si>
  <si>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</si>
  <si>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</si>
  <si>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</si>
  <si>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</si>
  <si>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</si>
  <si>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</si>
  <si>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</si>
  <si>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</si>
  <si>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</si>
  <si>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</si>
  <si>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</si>
  <si>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</si>
  <si>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</si>
  <si>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</si>
  <si>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</si>
  <si>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</si>
  <si>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</si>
  <si>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</si>
  <si>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</si>
  <si>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</si>
  <si>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</si>
  <si>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</si>
  <si>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</si>
  <si>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</si>
  <si>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</si>
  <si>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</si>
  <si>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</si>
  <si>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</si>
  <si>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</si>
  <si>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</si>
  <si>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</si>
  <si>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</si>
  <si>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</si>
  <si>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</si>
  <si>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</si>
  <si>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</si>
  <si>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</si>
  <si>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</si>
  <si>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</si>
  <si>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</si>
  <si>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</si>
  <si>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</si>
  <si>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</si>
  <si>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</si>
  <si>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</si>
  <si>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</si>
  <si>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</si>
  <si>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</si>
  <si>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</si>
  <si>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</si>
  <si>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</si>
  <si>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</si>
  <si>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</si>
  <si>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</si>
  <si>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</si>
  <si>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</si>
  <si>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</si>
  <si>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</si>
  <si>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</si>
  <si>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</si>
  <si>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</si>
  <si>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</si>
  <si>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</si>
  <si>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</si>
  <si>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</si>
  <si>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</si>
  <si>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</si>
  <si>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</si>
  <si>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</si>
  <si>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</si>
  <si>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</si>
  <si>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</si>
  <si>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</si>
  <si>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</si>
  <si>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</si>
  <si>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</si>
  <si>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</si>
  <si>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</si>
  <si>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</si>
  <si>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</si>
  <si>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</si>
  <si>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</si>
  <si>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</si>
  <si>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</si>
  <si>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</si>
  <si>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</si>
  <si>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</si>
  <si>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</si>
  <si>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</si>
  <si>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</si>
  <si>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</si>
  <si>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</si>
  <si>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</si>
  <si>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</si>
  <si>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</si>
  <si>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</si>
  <si>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</si>
  <si>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</si>
  <si>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</si>
  <si>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</si>
  <si>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</si>
  <si>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</si>
  <si>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</si>
  <si>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</si>
  <si>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</si>
  <si>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</si>
  <si>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</si>
  <si>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</si>
  <si>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</si>
  <si>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</si>
  <si>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</si>
  <si>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</si>
  <si>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</si>
  <si>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</si>
  <si>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</si>
  <si>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</si>
  <si>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</si>
  <si>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</si>
  <si>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</si>
  <si>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</si>
  <si>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</si>
  <si>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</si>
  <si>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</si>
  <si>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</si>
  <si>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</si>
  <si>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</si>
  <si>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</si>
  <si>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</si>
  <si>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</si>
  <si>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</si>
  <si>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</si>
  <si>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</si>
  <si>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</si>
  <si>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</si>
  <si>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</si>
  <si>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</si>
  <si>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</si>
  <si>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</si>
  <si>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</si>
  <si>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</si>
  <si>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</si>
  <si>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</si>
  <si>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</si>
  <si>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</si>
  <si>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</si>
  <si>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</si>
  <si>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</si>
  <si>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</si>
  <si>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</si>
  <si>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</si>
  <si>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</si>
  <si>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</si>
  <si>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</si>
  <si>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</si>
  <si>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</si>
  <si>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</si>
  <si>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</si>
  <si>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</si>
  <si>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</si>
  <si>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</si>
  <si>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</si>
  <si>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</si>
  <si>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</si>
  <si>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</si>
  <si>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</si>
  <si>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</si>
  <si>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</si>
  <si>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</si>
  <si>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</si>
  <si>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</si>
  <si>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</si>
  <si>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</si>
  <si>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</si>
  <si>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</si>
  <si>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</si>
  <si>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</si>
  <si>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</si>
  <si>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</si>
  <si>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</si>
  <si>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</si>
  <si>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</si>
  <si>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</si>
  <si>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</si>
  <si>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</si>
  <si>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</si>
  <si>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</si>
  <si>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</si>
  <si>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</si>
  <si>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</si>
  <si>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</si>
  <si>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</si>
  <si>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</si>
  <si>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</si>
  <si>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</si>
  <si>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</si>
  <si>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</si>
  <si>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</si>
  <si>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</si>
  <si>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</si>
  <si>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</si>
  <si>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</si>
  <si>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</si>
  <si>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</si>
  <si>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</si>
  <si>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</si>
  <si>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</si>
  <si>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</si>
  <si>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</si>
  <si>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</si>
  <si>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</si>
  <si>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</si>
  <si>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</si>
  <si>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</si>
  <si>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</si>
  <si>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</si>
  <si>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</si>
  <si>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</si>
  <si>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</si>
  <si>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</si>
  <si>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</si>
  <si>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</si>
  <si>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</si>
  <si>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</si>
  <si>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</si>
  <si>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</si>
  <si>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</si>
  <si>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</si>
  <si>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</si>
  <si>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</si>
  <si>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</si>
  <si>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</si>
  <si>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</si>
  <si>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</si>
  <si>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</si>
  <si>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</si>
  <si>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</si>
  <si>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</si>
  <si>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</si>
  <si>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</si>
  <si>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</si>
  <si>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</si>
  <si>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</si>
  <si>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</si>
  <si>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</si>
  <si>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</si>
  <si>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</si>
  <si>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</si>
  <si>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</si>
  <si>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</si>
  <si>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</si>
  <si>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</si>
  <si>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</si>
  <si>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</si>
  <si>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</si>
  <si>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</si>
  <si>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</si>
  <si>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</si>
  <si>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</si>
  <si>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</si>
  <si>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</si>
  <si>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</si>
  <si>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</si>
  <si>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</si>
  <si>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</si>
  <si>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</si>
  <si>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</si>
  <si>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</si>
  <si>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</si>
  <si>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</si>
  <si>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</si>
  <si>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</si>
  <si>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</si>
  <si>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</si>
  <si>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</si>
  <si>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</si>
  <si>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</si>
  <si>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</si>
  <si>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</si>
  <si>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</si>
  <si>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</si>
  <si>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</si>
  <si>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</si>
  <si>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</si>
  <si>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</si>
  <si>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</si>
  <si>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</si>
  <si>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</si>
  <si>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</si>
  <si>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</si>
  <si>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</si>
  <si>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</si>
  <si>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</si>
  <si>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</si>
  <si>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</si>
  <si>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</si>
  <si>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</si>
  <si>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</si>
  <si>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</si>
  <si>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</si>
  <si>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</si>
  <si>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</si>
  <si>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</si>
  <si>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</si>
  <si>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</si>
  <si>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</si>
  <si>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</si>
  <si>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</si>
  <si>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</si>
  <si>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</si>
  <si>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</si>
  <si>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</si>
  <si>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</si>
  <si>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</si>
  <si>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</si>
  <si>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</si>
  <si>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</si>
  <si>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</si>
  <si>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</si>
  <si>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</si>
  <si>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</si>
  <si>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</si>
  <si>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</si>
  <si>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</si>
  <si>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</si>
  <si>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</si>
  <si>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</si>
  <si>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</si>
  <si>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</si>
  <si>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</si>
  <si>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</si>
  <si>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</si>
  <si>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</si>
  <si>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</si>
  <si>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</si>
  <si>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</si>
  <si>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</si>
  <si>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</si>
  <si>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</si>
  <si>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</si>
  <si>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</si>
  <si>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</si>
  <si>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</si>
  <si>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</si>
  <si>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</si>
  <si>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</si>
  <si>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</si>
  <si>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</si>
  <si>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</si>
  <si>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</si>
  <si>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</si>
  <si>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</si>
  <si>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</si>
  <si>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</si>
  <si>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</si>
  <si>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</si>
  <si>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</si>
  <si>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</si>
  <si>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</si>
  <si>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</si>
  <si>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</si>
  <si>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</si>
  <si>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</si>
  <si>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</si>
  <si>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</si>
  <si>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</si>
  <si>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</si>
  <si>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</si>
  <si>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</si>
  <si>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</si>
  <si>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</si>
  <si>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</si>
  <si>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</si>
  <si>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</si>
  <si>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</si>
  <si>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</si>
  <si>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</si>
  <si>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</si>
  <si>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</si>
  <si>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</si>
  <si>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</si>
  <si>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</si>
  <si>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</si>
  <si>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</si>
  <si>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</si>
  <si>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</si>
  <si>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</si>
  <si>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</si>
  <si>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</si>
  <si>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</si>
  <si>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</si>
  <si>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</si>
  <si>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</si>
  <si>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</si>
  <si>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</si>
  <si>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</si>
  <si>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</si>
  <si>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</si>
  <si>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</si>
  <si>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</si>
  <si>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</si>
  <si>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</si>
  <si>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</si>
  <si>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</si>
  <si>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</si>
  <si>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</si>
  <si>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</si>
  <si>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</si>
  <si>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</si>
  <si>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</si>
  <si>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</si>
  <si>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</si>
  <si>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</si>
  <si>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</si>
  <si>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</si>
  <si>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</si>
  <si>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</si>
  <si>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</si>
  <si>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</si>
  <si>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</si>
  <si>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</si>
  <si>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</si>
  <si>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</si>
  <si>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</si>
  <si>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</si>
  <si>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</si>
  <si>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</si>
  <si>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</si>
  <si>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</si>
  <si>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</si>
  <si>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</si>
  <si>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</si>
  <si>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</si>
  <si>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</si>
  <si>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</si>
  <si>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</si>
  <si>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</si>
  <si>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</si>
  <si>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</si>
  <si>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</si>
  <si>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</si>
  <si>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</si>
  <si>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</si>
  <si>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</si>
  <si>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</si>
  <si>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</si>
  <si>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</si>
  <si>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</si>
  <si>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</si>
  <si>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</si>
  <si>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</si>
  <si>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</si>
  <si>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</si>
  <si>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</si>
  <si>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</si>
  <si>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</si>
  <si>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</si>
  <si>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</si>
  <si>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</si>
  <si>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</si>
  <si>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</si>
  <si>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</si>
  <si>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</si>
  <si>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</si>
  <si>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</si>
  <si>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</si>
  <si>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</si>
  <si>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</si>
  <si>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</si>
  <si>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</si>
  <si>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</si>
  <si>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</si>
  <si>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</si>
  <si>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</si>
  <si>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</si>
  <si>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</si>
  <si>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</si>
  <si>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</si>
  <si>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</si>
  <si>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</si>
  <si>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</si>
  <si>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</si>
  <si>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</si>
  <si>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</si>
  <si>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</si>
  <si>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</si>
  <si>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</si>
  <si>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</si>
  <si>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</si>
  <si>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</si>
  <si>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</si>
  <si>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</si>
  <si>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</si>
  <si>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</si>
  <si>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</si>
  <si>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</si>
  <si>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</si>
  <si>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</si>
  <si>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</si>
  <si>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</si>
  <si>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</si>
  <si>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</si>
  <si>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</si>
  <si>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</si>
  <si>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</si>
  <si>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</si>
  <si>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</si>
  <si>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</si>
  <si>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</si>
  <si>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</si>
  <si>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</si>
  <si>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</si>
  <si>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</si>
  <si>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</si>
  <si>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</si>
  <si>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</si>
  <si>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</si>
  <si>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</si>
  <si>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</si>
  <si>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</si>
  <si>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</si>
  <si>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</si>
  <si>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</si>
  <si>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</si>
  <si>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</si>
  <si>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</si>
  <si>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</si>
  <si>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</si>
  <si>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</si>
  <si>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</si>
  <si>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</si>
  <si>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</si>
  <si>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</si>
  <si>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</si>
  <si>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</si>
  <si>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</si>
  <si>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</si>
  <si>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</si>
  <si>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</si>
  <si>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</si>
  <si>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</si>
  <si>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</si>
  <si>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</si>
  <si>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</si>
  <si>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</si>
  <si>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</si>
  <si>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</si>
  <si>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</si>
  <si>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</si>
  <si>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</si>
  <si>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</si>
  <si>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</si>
  <si>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</si>
  <si>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</si>
  <si>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</si>
  <si>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</si>
  <si>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</si>
  <si>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</si>
  <si>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</si>
  <si>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</si>
  <si>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</si>
  <si>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</si>
  <si>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</si>
  <si>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</si>
  <si>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</si>
  <si>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</si>
  <si>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</si>
  <si>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</si>
  <si>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</si>
  <si>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</si>
  <si>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</si>
  <si>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</si>
  <si>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</si>
  <si>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</si>
  <si>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</si>
  <si>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</si>
  <si>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</si>
  <si>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</si>
  <si>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</si>
  <si>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</si>
  <si>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</si>
  <si>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</si>
  <si>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</si>
  <si>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</si>
  <si>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</si>
  <si>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</si>
  <si>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</si>
  <si>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</si>
  <si>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</si>
  <si>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</si>
  <si>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</si>
  <si>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</si>
  <si>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</si>
  <si>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</si>
  <si>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</si>
  <si>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</si>
  <si>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</si>
  <si>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</si>
  <si>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</si>
  <si>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</si>
  <si>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</si>
  <si>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</si>
  <si>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</si>
  <si>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</si>
  <si>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</si>
  <si>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</si>
  <si>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</si>
  <si>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</si>
  <si>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</si>
  <si>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</si>
  <si>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</si>
  <si>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</si>
  <si>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</si>
  <si>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</si>
  <si>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</si>
  <si>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</si>
  <si>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</si>
  <si>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</si>
  <si>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</si>
  <si>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</si>
  <si>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</si>
  <si>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</si>
  <si>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</si>
  <si>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</si>
  <si>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</si>
  <si>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</si>
  <si>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</si>
  <si>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</si>
  <si>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</si>
  <si>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</si>
  <si>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</si>
  <si>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</si>
  <si>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</si>
  <si>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</si>
  <si>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</si>
  <si>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</si>
  <si>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</si>
  <si>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</si>
  <si>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</si>
  <si>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</si>
  <si>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</si>
  <si>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</si>
  <si>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</si>
  <si>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</si>
  <si>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</si>
  <si>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</si>
  <si>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</si>
  <si>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</si>
  <si>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</si>
  <si>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</si>
  <si>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</si>
  <si>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</si>
  <si>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</si>
  <si>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</si>
  <si>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</si>
  <si>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</si>
  <si>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</si>
  <si>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</si>
  <si>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</si>
  <si>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</si>
  <si>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</si>
  <si>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</si>
  <si>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</si>
  <si>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</si>
  <si>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</si>
  <si>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</si>
  <si>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</si>
  <si>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</si>
  <si>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</si>
  <si>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</si>
  <si>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</si>
  <si>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</si>
  <si>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</si>
  <si>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</si>
  <si>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</si>
  <si>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</si>
  <si>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</si>
  <si>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</si>
  <si>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</si>
  <si>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</si>
  <si>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</si>
  <si>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</si>
  <si>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</si>
  <si>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</si>
  <si>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</si>
  <si>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</si>
  <si>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</si>
  <si>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</si>
  <si>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</si>
  <si>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</si>
  <si>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</si>
  <si>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</si>
  <si>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</si>
  <si>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</si>
  <si>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</si>
  <si>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</si>
  <si>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</si>
  <si>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</si>
  <si>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</si>
  <si>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</si>
  <si>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</si>
  <si>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</si>
  <si>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</si>
  <si>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</si>
  <si>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</si>
  <si>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</si>
  <si>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</si>
  <si>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</si>
  <si>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</si>
  <si>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</si>
  <si>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</si>
  <si>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</si>
  <si>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</si>
  <si>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</si>
  <si>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</si>
  <si>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</si>
  <si>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</si>
  <si>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</si>
  <si>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</si>
  <si>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</si>
  <si>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</si>
  <si>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</si>
  <si>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</si>
  <si>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</si>
  <si>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</si>
  <si>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</si>
  <si>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</si>
  <si>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</si>
  <si>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</si>
  <si>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</si>
  <si>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</si>
  <si>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</si>
  <si>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</si>
  <si>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</si>
  <si>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</si>
  <si>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</si>
  <si>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</si>
  <si>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</si>
  <si>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</si>
  <si>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</si>
  <si>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</si>
  <si>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</si>
  <si>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</si>
  <si>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</si>
  <si>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</si>
  <si>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</si>
  <si>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</si>
  <si>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</si>
  <si>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</si>
  <si>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</si>
  <si>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</si>
  <si>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</si>
  <si>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</si>
  <si>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</si>
  <si>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</si>
  <si>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</si>
  <si>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</si>
  <si>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</si>
  <si>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</si>
  <si>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</si>
  <si>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</si>
  <si>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</si>
  <si>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</si>
  <si>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</si>
  <si>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</si>
  <si>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</si>
  <si>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</si>
  <si>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</si>
  <si>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</si>
  <si>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</si>
  <si>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</si>
  <si>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</si>
  <si>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</si>
  <si>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</si>
  <si>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</si>
  <si>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</si>
  <si>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</si>
  <si>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</si>
  <si>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</si>
  <si>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</si>
  <si>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</si>
  <si>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</si>
  <si>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</si>
  <si>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</si>
  <si>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</si>
  <si>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</si>
  <si>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</si>
  <si>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</si>
  <si>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</si>
  <si>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</si>
  <si>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</si>
  <si>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</si>
  <si>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</si>
  <si>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</si>
  <si>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</si>
  <si>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</si>
  <si>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</si>
  <si>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</si>
  <si>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</si>
  <si>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</si>
  <si>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</si>
  <si>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</si>
  <si>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</si>
  <si>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</si>
  <si>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</si>
  <si>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</si>
  <si>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</si>
  <si>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</si>
  <si>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</si>
  <si>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</si>
  <si>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</si>
  <si>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</si>
  <si>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</si>
  <si>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</si>
  <si>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</si>
  <si>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</si>
  <si>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</si>
  <si>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</si>
  <si>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</si>
  <si>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</si>
  <si>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</si>
  <si>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</si>
  <si>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</si>
  <si>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</si>
  <si>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</si>
  <si>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</si>
  <si>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</si>
  <si>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</si>
  <si>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</si>
  <si>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</si>
  <si>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</si>
  <si>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</si>
  <si>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</si>
  <si>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</si>
  <si>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</si>
  <si>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</si>
  <si>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</si>
  <si>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</si>
  <si>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</si>
  <si>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</si>
  <si>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</si>
  <si>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</si>
  <si>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</si>
  <si>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</si>
  <si>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</si>
  <si>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</si>
  <si>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</si>
  <si>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</si>
  <si>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</si>
  <si>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</si>
  <si>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</si>
  <si>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</si>
  <si>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</si>
  <si>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</si>
  <si>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</si>
  <si>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</si>
  <si>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</si>
  <si>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</si>
  <si>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</si>
  <si>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</si>
  <si>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</si>
  <si>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</si>
  <si>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</si>
  <si>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</si>
  <si>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</si>
  <si>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</si>
  <si>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</si>
  <si>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</si>
  <si>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</si>
  <si>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</si>
  <si>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</si>
  <si>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</si>
  <si>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</si>
  <si>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</si>
  <si>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</si>
  <si>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</si>
  <si>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</si>
  <si>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</si>
  <si>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</si>
  <si>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</si>
  <si>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</si>
  <si>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</si>
  <si>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</si>
  <si>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</si>
  <si>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</si>
  <si>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</si>
  <si>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</si>
  <si>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</si>
  <si>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</si>
  <si>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</si>
  <si>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</si>
  <si>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</si>
  <si>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</si>
  <si>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</si>
  <si>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</si>
  <si>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</si>
  <si>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</si>
  <si>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</si>
  <si>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</si>
  <si>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</si>
  <si>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</si>
  <si>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</si>
  <si>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</si>
  <si>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</si>
  <si>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</si>
  <si>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</si>
  <si>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</si>
  <si>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</si>
  <si>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</si>
  <si>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</si>
  <si>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</si>
  <si>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</si>
  <si>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</si>
  <si>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</si>
  <si>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</si>
  <si>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</si>
  <si>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</si>
  <si>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</si>
  <si>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</si>
  <si>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</si>
  <si>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</si>
  <si>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</si>
  <si>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</si>
  <si>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</si>
  <si>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</si>
  <si>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</si>
  <si>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</si>
  <si>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</si>
  <si>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</si>
  <si>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</si>
  <si>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</si>
  <si>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</si>
  <si>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</si>
  <si>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</si>
  <si>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</si>
  <si>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</si>
  <si>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</si>
  <si>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</si>
  <si>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</si>
  <si>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</si>
  <si>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</si>
  <si>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</si>
  <si>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</si>
  <si>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</si>
  <si>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</si>
  <si>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</si>
  <si>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</si>
  <si>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</si>
  <si>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</si>
  <si>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</si>
  <si>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</si>
  <si>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</si>
  <si>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</si>
  <si>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</si>
  <si>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</si>
  <si>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</si>
  <si>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</si>
  <si>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</si>
  <si>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</si>
  <si>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</si>
  <si>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</si>
  <si>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</si>
  <si>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</si>
  <si>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</si>
  <si>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</si>
  <si>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</si>
  <si>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</si>
  <si>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</si>
  <si>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</si>
  <si>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</si>
  <si>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</si>
  <si>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</si>
  <si>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</si>
  <si>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</si>
  <si>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</si>
  <si>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</si>
  <si>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</si>
  <si>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</si>
  <si>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</si>
  <si>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</si>
  <si>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</si>
  <si>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</si>
  <si>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</si>
  <si>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</si>
  <si>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</si>
  <si>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</si>
  <si>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</si>
  <si>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</si>
  <si>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</si>
  <si>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</si>
  <si>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</si>
  <si>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</si>
  <si>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</si>
  <si>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</si>
  <si>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</si>
  <si>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</si>
  <si>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</si>
  <si>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</si>
  <si>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</si>
  <si>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</si>
  <si>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</si>
  <si>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</si>
  <si>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</si>
  <si>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</si>
  <si>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</si>
  <si>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</si>
  <si>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</si>
  <si>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</si>
  <si>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</si>
  <si>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</si>
  <si>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</si>
  <si>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</si>
  <si>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</si>
  <si>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</si>
  <si>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</si>
  <si>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</si>
  <si>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</si>
  <si>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</si>
  <si>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</si>
  <si>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</si>
  <si>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</si>
  <si>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</si>
  <si>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</si>
  <si>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</si>
  <si>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</si>
  <si>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</si>
  <si>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</si>
  <si>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</si>
  <si>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</si>
  <si>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</si>
  <si>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</si>
  <si>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</si>
  <si>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</si>
  <si>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</si>
  <si>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</si>
  <si>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</si>
  <si>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</si>
  <si>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</si>
  <si>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</si>
  <si>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</si>
  <si>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</si>
  <si>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</si>
  <si>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</si>
  <si>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</si>
  <si>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</si>
  <si>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</si>
  <si>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</si>
  <si>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</si>
  <si>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</si>
  <si>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</si>
  <si>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</si>
  <si>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</si>
  <si>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</si>
  <si>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</si>
  <si>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</si>
  <si>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</si>
  <si>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</si>
  <si>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</si>
  <si>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</si>
  <si>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</si>
  <si>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</si>
  <si>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</si>
  <si>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</si>
  <si>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</si>
  <si>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</si>
  <si>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</si>
  <si>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</si>
  <si>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</si>
  <si>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</si>
  <si>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</si>
  <si>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</si>
  <si>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</si>
  <si>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</si>
  <si>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</si>
  <si>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</si>
  <si>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</si>
  <si>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</si>
  <si>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</si>
  <si>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</si>
  <si>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</si>
  <si>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</si>
  <si>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</si>
  <si>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</si>
  <si>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</si>
  <si>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</si>
  <si>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</si>
  <si>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</si>
  <si>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</si>
  <si>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</si>
  <si>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</si>
  <si>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</si>
  <si>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</si>
  <si>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</si>
  <si>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</si>
  <si>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</si>
  <si>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</si>
  <si>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</si>
  <si>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</si>
  <si>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</si>
  <si>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</si>
  <si>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</si>
  <si>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</si>
  <si>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</si>
  <si>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</si>
  <si>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</si>
  <si>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</si>
  <si>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</si>
  <si>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</si>
  <si>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</si>
  <si>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</si>
  <si>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</si>
  <si>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</si>
  <si>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</si>
  <si>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</si>
  <si>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</si>
  <si>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</si>
  <si>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</si>
  <si>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</si>
  <si>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</si>
  <si>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</si>
  <si>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</si>
  <si>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</si>
  <si>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</si>
  <si>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</si>
  <si>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</si>
  <si>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</si>
  <si>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</si>
  <si>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</si>
  <si>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</si>
  <si>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</si>
  <si>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</si>
  <si>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</si>
  <si>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</si>
  <si>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</si>
  <si>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</si>
  <si>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</si>
  <si>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</si>
  <si>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</si>
  <si>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</si>
  <si>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</si>
  <si>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</si>
  <si>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</si>
  <si>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</si>
  <si>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</si>
  <si>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</si>
  <si>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</si>
  <si>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</si>
  <si>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</si>
  <si>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</si>
  <si>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</si>
  <si>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</si>
  <si>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</si>
  <si>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</si>
  <si>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</si>
  <si>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</si>
  <si>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</si>
  <si>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</si>
  <si>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</si>
  <si>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</si>
  <si>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</si>
  <si>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</si>
  <si>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</si>
  <si>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</si>
  <si>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</si>
  <si>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</si>
  <si>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</si>
  <si>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</si>
  <si>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</si>
  <si>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</si>
  <si>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</si>
  <si>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</si>
  <si>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</si>
  <si>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</si>
  <si>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</si>
  <si>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</si>
  <si>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</si>
  <si>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</si>
  <si>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</si>
  <si>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</si>
  <si>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</si>
  <si>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</si>
  <si>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</si>
  <si>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</si>
  <si>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</si>
  <si>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</si>
  <si>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</si>
  <si>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</si>
  <si>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</si>
  <si>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</si>
  <si>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</si>
  <si>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</si>
  <si>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</si>
  <si>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</si>
  <si>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</si>
  <si>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</si>
  <si>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</si>
  <si>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</si>
  <si>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</si>
  <si>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</si>
  <si>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</si>
  <si>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</si>
  <si>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</si>
  <si>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</si>
  <si>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</si>
  <si>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</si>
  <si>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</si>
  <si>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</si>
  <si>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</si>
  <si>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</si>
  <si>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</si>
  <si>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</si>
  <si>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</si>
  <si>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</si>
  <si>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</si>
  <si>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</si>
  <si>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</si>
  <si>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</si>
  <si>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</si>
  <si>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</si>
  <si>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</si>
  <si>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</si>
  <si>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</si>
  <si>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</si>
  <si>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</si>
  <si>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</si>
  <si>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</si>
  <si>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</si>
  <si>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</si>
  <si>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</si>
  <si>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</si>
  <si>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</si>
  <si>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</si>
  <si>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</si>
  <si>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</si>
  <si>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</si>
  <si>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</si>
  <si>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</si>
  <si>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</si>
  <si>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</si>
  <si>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</si>
  <si>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</si>
  <si>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</si>
  <si>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</si>
  <si>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</si>
  <si>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</si>
  <si>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</si>
  <si>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</si>
  <si>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</si>
  <si>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</si>
  <si>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</si>
  <si>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</si>
  <si>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</si>
  <si>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</si>
  <si>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</si>
  <si>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</si>
  <si>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</si>
  <si>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</si>
  <si>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</si>
  <si>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</si>
  <si>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</si>
  <si>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</si>
  <si>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</si>
  <si>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</si>
  <si>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</si>
  <si>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</si>
  <si>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</si>
  <si>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</si>
  <si>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</si>
  <si>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</si>
  <si>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</si>
  <si>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</si>
  <si>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</si>
  <si>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</si>
  <si>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</si>
  <si>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</si>
  <si>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</si>
  <si>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</si>
  <si>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</si>
  <si>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</si>
  <si>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</si>
  <si>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</si>
  <si>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</si>
  <si>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</si>
  <si>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</si>
  <si>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</si>
  <si>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</si>
  <si>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</si>
  <si>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</si>
  <si>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</si>
  <si>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</si>
  <si>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</si>
  <si>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</si>
  <si>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</si>
  <si>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</si>
  <si>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</si>
  <si>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</si>
  <si>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</si>
  <si>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</si>
  <si>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</si>
  <si>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</si>
  <si>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</si>
  <si>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</si>
  <si>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</si>
  <si>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</si>
  <si>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</si>
  <si>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</si>
  <si>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</si>
  <si>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</si>
  <si>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</si>
  <si>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</si>
  <si>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</si>
  <si>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</si>
  <si>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</si>
  <si>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</si>
  <si>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</si>
  <si>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</si>
  <si>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</si>
  <si>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</si>
  <si>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</si>
  <si>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</si>
  <si>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</si>
  <si>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</si>
  <si>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</si>
  <si>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</si>
  <si>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</si>
  <si>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</si>
  <si>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</si>
  <si>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</si>
  <si>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</si>
  <si>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</si>
  <si>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</si>
  <si>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</si>
  <si>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</si>
  <si>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</si>
  <si>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</si>
  <si>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</si>
  <si>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</si>
  <si>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</si>
  <si>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</si>
  <si>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</si>
  <si>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</si>
  <si>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</si>
  <si>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</si>
  <si>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</si>
  <si>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</si>
  <si>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</si>
  <si>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</si>
  <si>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</si>
  <si>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</si>
  <si>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</si>
  <si>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</si>
  <si>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</si>
  <si>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</si>
  <si>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</si>
  <si>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</si>
  <si>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</si>
  <si>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</si>
  <si>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</si>
  <si>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</si>
  <si>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</si>
  <si>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</si>
  <si>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</si>
  <si>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</si>
  <si>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</si>
  <si>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</si>
  <si>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</si>
  <si>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</si>
  <si>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</si>
  <si>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</si>
  <si>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</si>
  <si>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</si>
  <si>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</si>
  <si>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</si>
  <si>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</si>
  <si>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</si>
  <si>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</si>
  <si>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</si>
  <si>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</si>
  <si>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</si>
  <si>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</si>
  <si>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</si>
  <si>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</si>
  <si>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</si>
  <si>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</si>
  <si>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</si>
  <si>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</si>
  <si>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</si>
  <si>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</si>
  <si>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</si>
  <si>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</si>
  <si>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</si>
  <si>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</si>
  <si>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</si>
  <si>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</si>
  <si>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</si>
  <si>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</si>
  <si>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</si>
  <si>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</si>
  <si>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</si>
  <si>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</si>
  <si>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</si>
  <si>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</si>
  <si>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</si>
  <si>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</si>
  <si>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</si>
  <si>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</si>
  <si>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</si>
  <si>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</si>
  <si>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</si>
  <si>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</si>
  <si>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</si>
  <si>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</si>
  <si>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</si>
  <si>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</si>
  <si>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</si>
  <si>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</si>
  <si>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</si>
  <si>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</si>
  <si>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</si>
  <si>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</si>
  <si>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</si>
  <si>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</si>
  <si>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</si>
  <si>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</si>
  <si>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</si>
  <si>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</si>
  <si>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</si>
  <si>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</si>
  <si>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</si>
  <si>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</si>
  <si>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</si>
  <si>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</si>
  <si>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</si>
  <si>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</si>
  <si>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</si>
  <si>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</si>
  <si>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</si>
  <si>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</si>
  <si>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</si>
  <si>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</si>
  <si>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</si>
  <si>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</si>
  <si>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</si>
  <si>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</si>
  <si>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</si>
  <si>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</si>
  <si>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</si>
  <si>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</si>
  <si>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</si>
  <si>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</si>
  <si>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</si>
  <si>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</si>
  <si>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</si>
  <si>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</si>
  <si>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</si>
  <si>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</si>
  <si>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</si>
  <si>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</si>
  <si>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</si>
  <si>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</si>
  <si>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</si>
  <si>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</si>
  <si>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</si>
  <si>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</si>
  <si>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</si>
  <si>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</si>
  <si>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</si>
  <si>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</si>
  <si>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</si>
  <si>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</si>
  <si>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</si>
  <si>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</si>
  <si>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</si>
  <si>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</si>
  <si>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</si>
  <si>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</si>
  <si>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</si>
  <si>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</si>
  <si>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</si>
  <si>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</si>
  <si>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</si>
  <si>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</si>
  <si>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</si>
  <si>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</si>
  <si>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</si>
  <si>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</si>
  <si>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</si>
  <si>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</si>
  <si>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</si>
  <si>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</si>
  <si>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</si>
  <si>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</si>
  <si>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</si>
  <si>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</si>
  <si>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</si>
  <si>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</si>
  <si>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</si>
  <si>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</si>
  <si>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</si>
  <si>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</si>
  <si>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</si>
  <si>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</si>
  <si>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</si>
  <si>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</si>
  <si>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</si>
  <si>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</si>
  <si>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</si>
  <si>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</si>
  <si>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</si>
  <si>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</si>
  <si>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</si>
  <si>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</si>
  <si>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</si>
  <si>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</si>
  <si>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</si>
  <si>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</si>
  <si>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</si>
  <si>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</si>
  <si>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</si>
  <si>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</si>
  <si>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</si>
  <si>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</si>
  <si>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</si>
  <si>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</si>
  <si>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</si>
  <si>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</si>
  <si>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</si>
  <si>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</si>
  <si>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</si>
  <si>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</si>
  <si>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</si>
  <si>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</si>
  <si>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</si>
  <si>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</si>
  <si>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</si>
  <si>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</si>
  <si>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</si>
  <si>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</si>
  <si>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</si>
  <si>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</si>
  <si>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</si>
  <si>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</si>
  <si>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</si>
  <si>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</si>
  <si>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</si>
  <si>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</si>
  <si>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</si>
  <si>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</si>
  <si>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</si>
  <si>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</si>
  <si>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</si>
  <si>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</si>
  <si>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</si>
  <si>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</si>
  <si>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</si>
  <si>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</si>
  <si>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</si>
  <si>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</si>
  <si>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</si>
  <si>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</si>
  <si>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</si>
  <si>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</si>
  <si>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</si>
  <si>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</si>
  <si>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</si>
  <si>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</si>
  <si>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</si>
  <si>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</si>
  <si>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</si>
  <si>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</si>
  <si>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</si>
  <si>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</si>
  <si>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</si>
  <si>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</si>
  <si>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</si>
  <si>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</si>
  <si>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</si>
  <si>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</si>
  <si>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</si>
  <si>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</si>
  <si>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</si>
  <si>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</si>
  <si>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</si>
  <si>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</si>
  <si>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</si>
  <si>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</si>
  <si>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</si>
  <si>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</si>
  <si>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</si>
  <si>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</si>
  <si>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</si>
  <si>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</si>
  <si>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</si>
  <si>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</si>
  <si>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</si>
  <si>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</si>
  <si>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</si>
  <si>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</si>
  <si>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</si>
  <si>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</si>
  <si>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</si>
  <si>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</si>
  <si>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</si>
  <si>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</si>
  <si>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</si>
  <si>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</si>
  <si>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</si>
  <si>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</si>
  <si>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</si>
  <si>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</si>
  <si>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</si>
  <si>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</si>
  <si>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</si>
  <si>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</si>
  <si>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</si>
  <si>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</si>
  <si>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</si>
  <si>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</si>
  <si>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</si>
  <si>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</si>
  <si>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</si>
  <si>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</si>
  <si>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</si>
  <si>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</si>
  <si>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</si>
  <si>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</si>
  <si>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</si>
  <si>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</si>
  <si>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</si>
  <si>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</si>
  <si>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</si>
  <si>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</si>
  <si>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</si>
  <si>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</si>
  <si>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</si>
  <si>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</si>
  <si>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</si>
  <si>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</si>
  <si>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</si>
  <si>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</si>
  <si>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</si>
  <si>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</si>
  <si>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</si>
  <si>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</si>
  <si>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</si>
  <si>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</si>
  <si>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</si>
  <si>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</si>
  <si>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</si>
  <si>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</si>
  <si>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</si>
  <si>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</si>
  <si>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</si>
  <si>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</si>
  <si>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</si>
  <si>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</si>
  <si>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</si>
  <si>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</si>
  <si>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</si>
  <si>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</si>
  <si>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</si>
  <si>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</si>
  <si>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</si>
  <si>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</si>
  <si>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</si>
  <si>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</si>
  <si>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</si>
  <si>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</si>
  <si>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</si>
  <si>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</si>
  <si>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</si>
  <si>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</si>
  <si>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</si>
  <si>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</si>
  <si>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</si>
  <si>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</si>
  <si>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</si>
  <si>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</si>
  <si>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</si>
  <si>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</si>
  <si>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</si>
  <si>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</si>
  <si>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</si>
  <si>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</si>
  <si>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</si>
  <si>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</si>
  <si>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</si>
  <si>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</si>
  <si>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</si>
  <si>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</si>
  <si>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</si>
  <si>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</si>
  <si>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</si>
  <si>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</si>
  <si>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</si>
  <si>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</si>
  <si>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</si>
  <si>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</si>
  <si>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</si>
  <si>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</si>
  <si>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</si>
  <si>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</si>
  <si>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</si>
  <si>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</si>
  <si>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</si>
  <si>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</si>
  <si>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</si>
  <si>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</si>
  <si>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</si>
  <si>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</si>
  <si>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</si>
  <si>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</si>
  <si>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</si>
  <si>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</si>
  <si>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</si>
  <si>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</si>
  <si>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</si>
  <si>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</si>
  <si>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</si>
  <si>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</si>
  <si>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</si>
  <si>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</si>
  <si>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</si>
  <si>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</si>
  <si>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</si>
  <si>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</si>
  <si>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</si>
  <si>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</si>
  <si>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</si>
  <si>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</si>
  <si>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</si>
  <si>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</si>
  <si>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</si>
  <si>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</si>
  <si>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</si>
  <si>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</si>
  <si>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</si>
  <si>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</si>
  <si>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</si>
  <si>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</si>
  <si>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</si>
  <si>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</si>
  <si>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</si>
  <si>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</si>
  <si>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</si>
  <si>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</si>
  <si>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</si>
  <si>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</si>
  <si>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</si>
  <si>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</si>
  <si>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</si>
  <si>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</si>
  <si>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</si>
  <si>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</si>
  <si>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</si>
  <si>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</si>
  <si>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</si>
  <si>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</si>
  <si>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</si>
  <si>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</si>
  <si>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</si>
  <si>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</si>
  <si>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</si>
  <si>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</si>
  <si>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</si>
  <si>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</si>
  <si>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</si>
  <si>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</si>
  <si>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</si>
  <si>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</si>
  <si>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</si>
  <si>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</si>
  <si>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</si>
  <si>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</si>
  <si>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</si>
  <si>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</si>
  <si>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</si>
  <si>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</si>
  <si>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</si>
  <si>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</si>
  <si>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</si>
  <si>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</si>
  <si>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</si>
  <si>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</si>
  <si>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</si>
  <si>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</si>
  <si>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</si>
  <si>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</si>
  <si>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</si>
  <si>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</si>
  <si>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</si>
  <si>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</si>
  <si>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</si>
  <si>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</si>
  <si>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</si>
  <si>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</si>
  <si>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</si>
  <si>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</si>
  <si>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</si>
  <si>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</si>
  <si>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</si>
  <si>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</si>
  <si>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</si>
  <si>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</si>
  <si>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</si>
  <si>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</si>
  <si>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</si>
  <si>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</si>
  <si>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</si>
  <si>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</si>
  <si>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</si>
  <si>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</si>
  <si>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</si>
  <si>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</si>
  <si>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</si>
  <si>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</si>
  <si>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</si>
  <si>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</si>
  <si>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</si>
  <si>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</si>
  <si>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</si>
  <si>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</si>
  <si>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</si>
  <si>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</si>
  <si>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</si>
  <si>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</si>
  <si>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</si>
  <si>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</si>
  <si>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</si>
  <si>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</si>
  <si>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</si>
  <si>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</si>
  <si>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</si>
  <si>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</si>
  <si>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</si>
  <si>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</si>
  <si>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</si>
  <si>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</si>
  <si>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</si>
  <si>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</si>
  <si>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</si>
  <si>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</si>
  <si>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</si>
  <si>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</si>
  <si>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</si>
  <si>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</si>
  <si>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</si>
  <si>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</si>
  <si>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</si>
  <si>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</si>
  <si>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</si>
  <si>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</si>
  <si>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</si>
  <si>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</si>
  <si>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</si>
  <si>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</si>
  <si>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</si>
  <si>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</si>
  <si>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</si>
  <si>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</si>
  <si>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</si>
  <si>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</si>
  <si>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</si>
  <si>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</si>
  <si>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</si>
  <si>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</si>
  <si>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</si>
  <si>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</si>
  <si>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</si>
  <si>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</si>
  <si>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</si>
  <si>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</si>
  <si>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</si>
  <si>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</si>
  <si>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</si>
  <si>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</si>
  <si>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</si>
  <si>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</si>
  <si>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</si>
  <si>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</si>
  <si>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</si>
  <si>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</si>
  <si>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</si>
  <si>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</si>
  <si>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</si>
  <si>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</si>
  <si>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</si>
  <si>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</si>
  <si>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</si>
  <si>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</si>
  <si>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</si>
  <si>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</si>
  <si>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</si>
  <si>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</si>
  <si>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</si>
  <si>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</si>
  <si>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</si>
  <si>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</si>
  <si>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</si>
  <si>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</si>
  <si>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</si>
  <si>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</si>
  <si>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</si>
  <si>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</si>
  <si>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</si>
  <si>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</si>
  <si>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</si>
  <si>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</si>
  <si>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</si>
  <si>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</si>
  <si>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</si>
  <si>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</si>
  <si>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</si>
  <si>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</si>
  <si>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</si>
  <si>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</si>
  <si>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</si>
  <si>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</si>
  <si>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</si>
  <si>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</si>
  <si>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</si>
  <si>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</si>
  <si>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</si>
  <si>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</si>
  <si>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</si>
  <si>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</si>
  <si>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</si>
  <si>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</si>
  <si>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</si>
  <si>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</si>
  <si>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</si>
  <si>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</si>
  <si>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</si>
  <si>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</si>
  <si>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</si>
  <si>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</si>
  <si>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</si>
  <si>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</si>
  <si>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</si>
  <si>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</si>
  <si>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</si>
  <si>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</si>
  <si>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</si>
  <si>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</si>
  <si>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</si>
  <si>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</si>
  <si>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</si>
  <si>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</si>
  <si>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</si>
  <si>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</si>
  <si>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</si>
  <si>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</si>
  <si>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</si>
  <si>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</si>
  <si>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</si>
  <si>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</si>
  <si>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</si>
  <si>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</si>
  <si>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</si>
  <si>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</si>
  <si>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</si>
  <si>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</si>
  <si>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</si>
  <si>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</si>
  <si>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</si>
  <si>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</si>
  <si>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</si>
  <si>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</si>
  <si>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</si>
  <si>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</si>
  <si>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</si>
  <si>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</si>
  <si>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</si>
  <si>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</si>
  <si>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</si>
  <si>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</si>
  <si>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</si>
  <si>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</si>
  <si>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</si>
  <si>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</si>
  <si>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</si>
  <si>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</si>
  <si>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</si>
  <si>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</si>
  <si>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</si>
  <si>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</si>
  <si>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</si>
  <si>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</si>
  <si>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</si>
  <si>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</si>
  <si>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</si>
  <si>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</si>
  <si>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</si>
  <si>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</si>
  <si>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</si>
  <si>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</si>
  <si>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</si>
  <si>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</si>
  <si>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</si>
  <si>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</si>
  <si>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</si>
  <si>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</si>
  <si>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</si>
  <si>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</si>
  <si>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</si>
  <si>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</si>
  <si>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</si>
  <si>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</si>
  <si>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</si>
  <si>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</si>
  <si>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</si>
  <si>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</si>
  <si>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</si>
  <si>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</si>
  <si>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</si>
  <si>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</si>
  <si>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</si>
  <si>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</si>
  <si>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</si>
  <si>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</si>
  <si>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</si>
  <si>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</si>
  <si>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</si>
  <si>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</si>
  <si>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</si>
  <si>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</si>
  <si>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</si>
  <si>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</si>
  <si>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</si>
  <si>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</si>
  <si>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</si>
  <si>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</si>
  <si>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</si>
  <si>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</si>
  <si>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</si>
  <si>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</si>
  <si>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</si>
  <si>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</si>
  <si>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</si>
  <si>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</si>
  <si>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</si>
  <si>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</si>
  <si>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</si>
  <si>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</si>
  <si>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</si>
  <si>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</si>
  <si>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</si>
  <si>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</si>
  <si>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</si>
  <si>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</si>
  <si>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</si>
  <si>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</si>
  <si>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</si>
  <si>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</si>
  <si>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</si>
  <si>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</si>
  <si>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</si>
  <si>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</si>
  <si>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</si>
  <si>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</si>
  <si>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</si>
  <si>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</si>
  <si>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</si>
  <si>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</si>
  <si>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</si>
  <si>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</si>
  <si>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</si>
  <si>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</si>
  <si>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</si>
  <si>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</si>
  <si>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</si>
  <si>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</si>
  <si>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</si>
  <si>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</si>
  <si>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</si>
  <si>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</si>
  <si>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</si>
  <si>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</si>
  <si>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</si>
  <si>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</si>
  <si>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</si>
  <si>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</si>
  <si>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</si>
  <si>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</si>
  <si>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</si>
  <si>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</si>
  <si>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</si>
  <si>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</si>
  <si>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</si>
  <si>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</si>
  <si>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</si>
  <si>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</si>
  <si>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</si>
  <si>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</si>
  <si>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</si>
  <si>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</si>
  <si>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</si>
  <si>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</si>
  <si>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</si>
  <si>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</si>
  <si>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</si>
  <si>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</si>
  <si>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</si>
  <si>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</si>
  <si>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</si>
  <si>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</si>
  <si>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</si>
  <si>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</si>
  <si>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</si>
  <si>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</si>
  <si>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</si>
  <si>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</si>
  <si>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</si>
  <si>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</si>
  <si>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</si>
  <si>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</si>
  <si>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</si>
  <si>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</si>
  <si>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</si>
  <si>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</si>
  <si>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</si>
  <si>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</si>
  <si>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</si>
  <si>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</si>
  <si>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</si>
  <si>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</si>
  <si>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</si>
  <si>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</si>
  <si>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</si>
  <si>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</si>
  <si>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</si>
  <si>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</si>
  <si>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</si>
  <si>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</si>
  <si>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</si>
  <si>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</si>
  <si>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</si>
  <si>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</si>
  <si>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</si>
  <si>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</si>
  <si>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</si>
  <si>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</si>
  <si>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</si>
  <si>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</si>
  <si>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</si>
  <si>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</si>
  <si>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</si>
  <si>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</si>
  <si>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</si>
  <si>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</si>
  <si>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</si>
  <si>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</si>
  <si>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</si>
  <si>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</si>
  <si>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</si>
  <si>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</si>
  <si>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</si>
  <si>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</si>
  <si>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</si>
  <si>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</si>
  <si>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</si>
  <si>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</si>
  <si>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</si>
  <si>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</si>
  <si>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</si>
  <si>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</si>
  <si>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</si>
  <si>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</si>
  <si>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</si>
  <si>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</si>
  <si>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</si>
  <si>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</si>
  <si>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</si>
  <si>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</si>
  <si>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</si>
  <si>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</si>
  <si>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</si>
  <si>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</si>
  <si>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</si>
  <si>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</si>
  <si>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</si>
  <si>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</si>
  <si>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</si>
  <si>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</si>
  <si>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</si>
  <si>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</si>
  <si>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</si>
  <si>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</si>
  <si>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</si>
  <si>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</si>
  <si>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</si>
  <si>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</si>
  <si>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</si>
  <si>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</si>
  <si>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</si>
  <si>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</si>
  <si>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</si>
  <si>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</si>
  <si>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</si>
  <si>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</si>
  <si>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</si>
  <si>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</si>
  <si>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</si>
  <si>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</si>
  <si>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</si>
  <si>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</si>
  <si>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</si>
  <si>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</si>
  <si>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</si>
  <si>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</si>
  <si>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</si>
  <si>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</si>
  <si>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</si>
  <si>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</si>
  <si>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</si>
  <si>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</si>
  <si>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</si>
  <si>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</si>
  <si>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</si>
  <si>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</si>
  <si>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</si>
  <si>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</si>
  <si>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</si>
  <si>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</si>
  <si>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</si>
  <si>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</si>
  <si>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</si>
  <si>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</si>
  <si>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</si>
  <si>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</si>
  <si>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</si>
  <si>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</si>
  <si>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</si>
  <si>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</si>
  <si>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</si>
  <si>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</si>
  <si>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</si>
  <si>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</si>
  <si>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</si>
  <si>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</si>
  <si>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</si>
  <si>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</si>
  <si>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</si>
  <si>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</si>
  <si>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</si>
  <si>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</si>
  <si>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</si>
  <si>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</si>
  <si>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</si>
  <si>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</si>
  <si>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</si>
  <si>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</si>
  <si>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</si>
  <si>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</si>
  <si>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</si>
  <si>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</si>
  <si>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</si>
  <si>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</si>
  <si>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</si>
  <si>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</si>
  <si>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</si>
  <si>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</si>
  <si>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</si>
  <si>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</si>
  <si>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</si>
  <si>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</si>
  <si>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</si>
  <si>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</si>
  <si>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</si>
  <si>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</si>
  <si>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</si>
  <si>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</si>
  <si>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</si>
  <si>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</si>
  <si>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</si>
  <si>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</si>
  <si>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</si>
  <si>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</si>
  <si>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</si>
  <si>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</si>
  <si>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</si>
  <si>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</si>
  <si>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</si>
  <si>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</si>
  <si>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</si>
  <si>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</si>
  <si>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</si>
  <si>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</si>
  <si>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</si>
  <si>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</si>
  <si>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</si>
  <si>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</si>
  <si>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</si>
  <si>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</si>
  <si>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</si>
  <si>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</si>
  <si>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</si>
  <si>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</si>
  <si>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</si>
  <si>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</si>
  <si>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</si>
  <si>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</si>
  <si>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</si>
  <si>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</si>
  <si>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</si>
  <si>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</si>
  <si>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</si>
  <si>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</si>
  <si>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</si>
  <si>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</si>
  <si>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</si>
  <si>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</si>
  <si>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</si>
  <si>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</si>
  <si>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</si>
  <si>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</si>
  <si>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</si>
  <si>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</si>
  <si>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</si>
  <si>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</si>
  <si>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</si>
  <si>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</si>
  <si>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</si>
  <si>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</si>
  <si>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</si>
  <si>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</si>
  <si>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</si>
  <si>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</si>
  <si>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</si>
  <si>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</si>
  <si>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</si>
  <si>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</si>
  <si>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</si>
  <si>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</si>
  <si>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</si>
  <si>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</si>
  <si>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</si>
  <si>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</si>
  <si>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</si>
  <si>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</si>
  <si>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</si>
  <si>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</si>
  <si>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</si>
  <si>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</si>
  <si>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</si>
  <si>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</si>
  <si>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</si>
  <si>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</si>
  <si>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</si>
  <si>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</si>
  <si>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</si>
  <si>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</si>
  <si>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</si>
  <si>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</si>
  <si>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</si>
  <si>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</si>
  <si>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</si>
  <si>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</si>
  <si>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</si>
  <si>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</si>
  <si>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</si>
  <si>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</si>
  <si>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</si>
  <si>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</si>
  <si>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</si>
  <si>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</si>
  <si>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</si>
  <si>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</si>
  <si>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</si>
  <si>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</si>
  <si>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</si>
  <si>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</si>
  <si>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</si>
  <si>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</si>
  <si>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</si>
  <si>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</si>
  <si>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</si>
  <si>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</si>
  <si>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</si>
  <si>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</si>
  <si>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</si>
  <si>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</si>
  <si>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</si>
  <si>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</si>
  <si>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</si>
  <si>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</si>
  <si>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</si>
  <si>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</si>
  <si>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</si>
  <si>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</si>
  <si>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</si>
  <si>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</si>
  <si>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</si>
  <si>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</si>
  <si>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</si>
  <si>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</si>
  <si>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</si>
  <si>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</si>
  <si>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</si>
  <si>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</si>
  <si>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</si>
  <si>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</si>
  <si>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</si>
  <si>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</si>
  <si>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</si>
  <si>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</si>
  <si>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</si>
  <si>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</si>
  <si>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</si>
  <si>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</si>
  <si>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</si>
  <si>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</si>
  <si>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</si>
  <si>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</si>
  <si>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</si>
  <si>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</si>
  <si>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</si>
  <si>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</si>
  <si>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</si>
  <si>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</si>
  <si>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</si>
  <si>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</si>
  <si>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</si>
  <si>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</si>
  <si>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</si>
  <si>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</si>
  <si>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</si>
  <si>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</si>
  <si>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</si>
  <si>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</si>
  <si>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</si>
  <si>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</si>
  <si>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</si>
  <si>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</si>
  <si>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</si>
  <si>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</si>
  <si>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</si>
  <si>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</si>
  <si>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</si>
  <si>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</si>
  <si>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</si>
  <si>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</si>
  <si>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</si>
  <si>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</si>
  <si>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</si>
  <si>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</si>
  <si>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</si>
  <si>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</si>
  <si>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</si>
  <si>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</si>
  <si>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</si>
  <si>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</si>
  <si>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</si>
  <si>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</si>
  <si>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</si>
  <si>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</si>
  <si>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</si>
  <si>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</si>
  <si>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</si>
  <si>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</si>
  <si>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</si>
  <si>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</si>
  <si>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</si>
  <si>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</si>
  <si>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</si>
  <si>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</si>
  <si>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</si>
  <si>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</si>
  <si>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</si>
  <si>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</si>
  <si>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</si>
  <si>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</si>
  <si>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</si>
  <si>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</si>
  <si>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</si>
  <si>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</si>
  <si>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</si>
  <si>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</si>
  <si>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</si>
  <si>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</si>
  <si>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</si>
  <si>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</si>
  <si>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</si>
  <si>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</si>
  <si>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</si>
  <si>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</si>
  <si>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</si>
  <si>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</si>
  <si>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</si>
  <si>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</si>
  <si>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</si>
  <si>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</si>
  <si>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</si>
  <si>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</si>
  <si>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</si>
  <si>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</si>
  <si>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</si>
  <si>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</si>
  <si>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</si>
  <si>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</si>
  <si>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</si>
  <si>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</si>
  <si>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</si>
  <si>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</si>
  <si>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</si>
  <si>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</si>
  <si>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</si>
  <si>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</si>
  <si>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</si>
  <si>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</si>
  <si>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</si>
  <si>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</si>
  <si>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</si>
  <si>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</si>
  <si>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</si>
  <si>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</si>
  <si>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</si>
  <si>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</si>
  <si>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</si>
  <si>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</si>
  <si>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</si>
  <si>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</si>
  <si>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</si>
  <si>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</si>
  <si>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</si>
  <si>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</si>
  <si>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</si>
  <si>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</si>
  <si>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</si>
  <si>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</si>
  <si>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</si>
  <si>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</si>
  <si>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</si>
  <si>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</si>
  <si>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</si>
  <si>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</si>
  <si>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</si>
  <si>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</si>
  <si>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</si>
  <si>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</si>
  <si>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</si>
  <si>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</si>
  <si>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</si>
  <si>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</si>
  <si>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</si>
  <si>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</si>
  <si>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</si>
  <si>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</si>
  <si>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</si>
  <si>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</si>
  <si>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</si>
  <si>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</si>
  <si>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</si>
  <si>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</si>
  <si>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</si>
  <si>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</si>
  <si>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</si>
  <si>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</si>
  <si>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</si>
  <si>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</si>
  <si>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</si>
  <si>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</si>
  <si>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</si>
  <si>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</si>
  <si>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</si>
  <si>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</si>
  <si>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</si>
  <si>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</si>
  <si>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</si>
  <si>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</si>
  <si>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</si>
  <si>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</si>
  <si>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</si>
  <si>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</si>
  <si>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</si>
  <si>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</si>
  <si>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</si>
  <si>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</si>
  <si>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</si>
  <si>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</si>
  <si>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</si>
  <si>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</si>
  <si>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</si>
  <si>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</si>
  <si>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</si>
  <si>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</si>
  <si>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</si>
  <si>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</si>
  <si>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</si>
  <si>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</si>
  <si>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</si>
  <si>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</si>
  <si>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</si>
  <si>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</si>
  <si>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</si>
  <si>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</si>
  <si>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</si>
  <si>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</si>
  <si>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</si>
  <si>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</si>
  <si>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</si>
  <si>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</si>
  <si>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</si>
  <si>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</si>
  <si>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</si>
  <si>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</si>
  <si>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</si>
  <si>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</si>
  <si>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</si>
  <si>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</si>
  <si>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</si>
  <si>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</si>
  <si>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</si>
  <si>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</si>
  <si>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</si>
  <si>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</si>
  <si>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</si>
  <si>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</si>
  <si>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</si>
  <si>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</si>
  <si>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</si>
  <si>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</si>
  <si>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</si>
  <si>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</si>
  <si>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</si>
  <si>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</si>
  <si>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</si>
  <si>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</si>
  <si>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</si>
  <si>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</si>
  <si>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</si>
  <si>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</si>
  <si>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</si>
  <si>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</si>
  <si>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</si>
  <si>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</si>
  <si>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</si>
  <si>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</si>
  <si>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</si>
  <si>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</si>
  <si>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</si>
  <si>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</si>
  <si>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</si>
  <si>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</si>
  <si>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</si>
  <si>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</si>
  <si>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</si>
  <si>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</si>
  <si>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</si>
  <si>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</si>
  <si>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</si>
  <si>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</si>
  <si>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</si>
  <si>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</si>
  <si>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</si>
  <si>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</si>
  <si>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</si>
  <si>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</si>
  <si>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</si>
  <si>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</si>
  <si>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</si>
  <si>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</si>
  <si>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</si>
  <si>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</si>
  <si>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</si>
  <si>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</si>
  <si>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</si>
  <si>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</si>
  <si>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</si>
  <si>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</si>
  <si>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</si>
  <si>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</si>
  <si>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</si>
  <si>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</si>
  <si>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</si>
  <si>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</si>
  <si>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</si>
  <si>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</si>
  <si>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</si>
  <si>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</si>
  <si>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</si>
  <si>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</si>
  <si>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</si>
  <si>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</si>
  <si>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</si>
  <si>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</si>
  <si>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</si>
  <si>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</si>
  <si>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</si>
  <si>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</si>
  <si>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</si>
  <si>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</si>
  <si>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</si>
  <si>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</si>
  <si>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</si>
  <si>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</si>
  <si>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</si>
  <si>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</si>
  <si>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</si>
  <si>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</si>
  <si>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</si>
  <si>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</si>
  <si>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</si>
  <si>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</si>
  <si>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</si>
  <si>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</si>
  <si>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</si>
  <si>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</si>
  <si>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</si>
  <si>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</si>
  <si>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</si>
  <si>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</si>
  <si>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</si>
  <si>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</si>
  <si>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</si>
  <si>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</si>
  <si>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</si>
  <si>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</si>
  <si>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</si>
  <si>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</si>
  <si>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</si>
  <si>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</si>
  <si>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</si>
  <si>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</si>
  <si>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</si>
  <si>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</si>
  <si>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</si>
  <si>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</si>
  <si>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</si>
  <si>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</si>
  <si>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</si>
  <si>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</si>
  <si>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</si>
  <si>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</si>
  <si>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</si>
  <si>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</si>
  <si>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</si>
  <si>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</si>
  <si>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</si>
  <si>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</si>
  <si>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</si>
  <si>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</si>
  <si>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</si>
  <si>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</si>
  <si>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</si>
  <si>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</si>
  <si>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</si>
  <si>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</si>
  <si>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</si>
  <si>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</si>
  <si>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</si>
  <si>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</si>
  <si>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</si>
  <si>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</si>
  <si>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</si>
  <si>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</si>
  <si>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</si>
  <si>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</si>
  <si>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</si>
  <si>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</si>
  <si>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</si>
  <si>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</si>
  <si>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</si>
  <si>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</si>
  <si>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</si>
  <si>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</si>
  <si>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</si>
  <si>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</si>
  <si>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</si>
  <si>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</si>
  <si>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</si>
  <si>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</si>
  <si>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</si>
  <si>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</si>
  <si>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</si>
  <si>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</si>
  <si>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</si>
  <si>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</si>
  <si>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</si>
  <si>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</si>
  <si>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</si>
  <si>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</si>
  <si>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</si>
  <si>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</si>
  <si>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</si>
  <si>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</si>
  <si>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</si>
  <si>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</si>
  <si>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</si>
  <si>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</si>
  <si>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</si>
  <si>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</si>
  <si>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</si>
  <si>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</si>
  <si>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</si>
  <si>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</si>
  <si>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</si>
  <si>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</si>
  <si>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</si>
  <si>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</si>
  <si>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</si>
  <si>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</si>
  <si>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</si>
  <si>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</si>
  <si>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</si>
  <si>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</si>
  <si>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</si>
  <si>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</si>
  <si>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</si>
  <si>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</si>
  <si>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</si>
  <si>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</si>
  <si>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</si>
  <si>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</si>
  <si>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</si>
  <si>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</si>
  <si>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</si>
  <si>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</si>
  <si>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</si>
  <si>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</si>
  <si>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</si>
  <si>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</si>
  <si>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</si>
  <si>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</si>
  <si>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</si>
  <si>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</si>
  <si>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</si>
  <si>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</si>
  <si>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</si>
  <si>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</si>
  <si>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</si>
  <si>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</si>
  <si>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</si>
  <si>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</si>
  <si>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</si>
  <si>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</si>
  <si>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</si>
  <si>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</si>
  <si>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</si>
  <si>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</si>
  <si>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</si>
  <si>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</si>
  <si>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</si>
  <si>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</si>
  <si>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</si>
  <si>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</si>
  <si>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</si>
  <si>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</si>
  <si>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</si>
  <si>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</si>
  <si>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</si>
  <si>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</si>
  <si>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</si>
  <si>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</si>
  <si>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</si>
  <si>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</si>
  <si>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</si>
  <si>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</si>
  <si>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</si>
  <si>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</si>
  <si>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</si>
  <si>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</si>
  <si>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</si>
  <si>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</si>
  <si>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</si>
  <si>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</si>
  <si>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</si>
  <si>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</si>
  <si>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</si>
  <si>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</si>
  <si>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</si>
  <si>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</si>
  <si>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</si>
  <si>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</si>
  <si>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</si>
  <si>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</si>
  <si>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</si>
  <si>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</si>
  <si>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</si>
  <si>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</si>
  <si>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</si>
  <si>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</si>
  <si>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</si>
  <si>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</si>
  <si>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</si>
  <si>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</si>
  <si>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</si>
  <si>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</si>
  <si>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</si>
  <si>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</si>
  <si>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</si>
  <si>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</si>
  <si>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</si>
  <si>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</si>
  <si>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</si>
  <si>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</si>
  <si>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</si>
  <si>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</si>
  <si>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</si>
  <si>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</si>
  <si>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</si>
  <si>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</si>
  <si>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</si>
  <si>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</si>
  <si>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</si>
  <si>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</si>
  <si>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</si>
  <si>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</si>
  <si>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</si>
  <si>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</si>
  <si>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</si>
  <si>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</si>
  <si>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</si>
  <si>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</si>
  <si>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</si>
  <si>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</si>
  <si>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</si>
  <si>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</si>
  <si>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</si>
  <si>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</si>
  <si>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</si>
  <si>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</si>
  <si>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</si>
  <si>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</si>
  <si>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</si>
  <si>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</si>
  <si>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</si>
  <si>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</si>
  <si>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</si>
  <si>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</si>
  <si>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</si>
  <si>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</si>
  <si>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</si>
  <si>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</si>
  <si>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</si>
  <si>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</si>
  <si>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</si>
  <si>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</si>
  <si>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</si>
  <si>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</si>
  <si>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</si>
  <si>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</si>
  <si>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</si>
  <si>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</si>
  <si>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</si>
  <si>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</si>
  <si>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</si>
  <si>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</si>
  <si>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</si>
  <si>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</si>
  <si>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</si>
  <si>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</si>
  <si>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</si>
  <si>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</si>
  <si>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</si>
  <si>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</si>
  <si>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</si>
  <si>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</si>
  <si>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</si>
  <si>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</si>
  <si>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</si>
  <si>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</si>
  <si>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</si>
  <si>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</si>
  <si>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</si>
  <si>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</si>
  <si>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</si>
  <si>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</si>
  <si>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</si>
  <si>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</si>
  <si>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</si>
  <si>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</si>
  <si>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</si>
  <si>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</si>
  <si>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</si>
  <si>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</si>
  <si>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</si>
  <si>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</si>
  <si>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</si>
  <si>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</si>
  <si>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</si>
  <si>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</si>
  <si>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</si>
  <si>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</si>
  <si>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</si>
  <si>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</si>
  <si>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</si>
  <si>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</si>
  <si>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</si>
  <si>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</si>
  <si>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</si>
  <si>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</si>
  <si>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</si>
  <si>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</si>
  <si>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</si>
  <si>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</si>
  <si>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</si>
  <si>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</si>
  <si>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</si>
  <si>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</si>
  <si>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</si>
  <si>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</si>
  <si>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</si>
  <si>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</si>
  <si>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</si>
  <si>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</si>
  <si>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</si>
  <si>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</si>
  <si>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</si>
  <si>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</si>
  <si>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</si>
  <si>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</si>
  <si>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</si>
  <si>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</si>
  <si>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</si>
  <si>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</si>
  <si>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</si>
  <si>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</si>
  <si>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</si>
  <si>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</si>
  <si>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</si>
  <si>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</si>
  <si>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</si>
  <si>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</si>
  <si>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</si>
  <si>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</si>
  <si>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</si>
  <si>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</si>
  <si>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</si>
  <si>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</si>
  <si>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</si>
  <si>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</si>
  <si>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</si>
  <si>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</si>
  <si>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</si>
  <si>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</si>
  <si>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</si>
  <si>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</si>
  <si>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</si>
  <si>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</si>
  <si>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</si>
  <si>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</si>
  <si>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</si>
  <si>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</si>
  <si>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</si>
  <si>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</si>
  <si>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</si>
  <si>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</si>
  <si>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</si>
  <si>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</si>
  <si>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</si>
  <si>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</si>
  <si>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</si>
  <si>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</si>
  <si>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</si>
  <si>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</si>
  <si>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</si>
  <si>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</si>
  <si>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</si>
  <si>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</si>
  <si>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</si>
  <si>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</si>
  <si>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</si>
  <si>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</si>
  <si>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</si>
  <si>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</si>
  <si>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</si>
  <si>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</si>
  <si>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</si>
  <si>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</si>
  <si>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</si>
  <si>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</si>
  <si>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</si>
  <si>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</si>
  <si>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</si>
  <si>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</si>
  <si>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</si>
  <si>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</si>
  <si>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</si>
  <si>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</si>
  <si>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</si>
  <si>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</si>
  <si>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</si>
  <si>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</si>
  <si>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</si>
  <si>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</si>
  <si>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</si>
  <si>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</si>
  <si>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</si>
  <si>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</si>
  <si>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</si>
  <si>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</si>
  <si>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</si>
  <si>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</si>
  <si>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</si>
  <si>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</si>
  <si>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</si>
  <si>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</si>
  <si>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</si>
  <si>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</si>
  <si>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</si>
  <si>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</si>
  <si>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</si>
  <si>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</si>
  <si>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</si>
  <si>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</si>
  <si>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</si>
  <si>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</si>
  <si>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</si>
  <si>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</si>
  <si>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</si>
  <si>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</si>
  <si>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</si>
  <si>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</si>
  <si>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</si>
  <si>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</si>
  <si>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</si>
  <si>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</si>
  <si>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</si>
  <si>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</si>
  <si>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</si>
  <si>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</si>
  <si>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</si>
  <si>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</si>
  <si>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</si>
  <si>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</si>
  <si>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</si>
  <si>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</si>
  <si>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</si>
  <si>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</si>
  <si>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</si>
  <si>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</si>
  <si>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</si>
  <si>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</si>
  <si>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</si>
  <si>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</si>
  <si>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</si>
  <si>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</si>
  <si>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</si>
  <si>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</si>
  <si>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</si>
  <si>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</si>
  <si>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</si>
  <si>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</si>
  <si>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</si>
  <si>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</si>
  <si>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</si>
  <si>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</si>
  <si>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</si>
  <si>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</si>
  <si>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</si>
  <si>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</si>
  <si>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</si>
  <si>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</si>
  <si>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</si>
  <si>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</si>
  <si>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</si>
  <si>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</si>
  <si>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</si>
  <si>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</si>
  <si>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</si>
  <si>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</si>
  <si>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</si>
  <si>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</si>
  <si>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</si>
  <si>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</si>
  <si>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</si>
  <si>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</si>
  <si>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</si>
  <si>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</si>
  <si>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</si>
  <si>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</si>
  <si>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</si>
  <si>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</si>
  <si>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</si>
  <si>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</si>
  <si>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</si>
  <si>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</si>
  <si>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</si>
  <si>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</si>
  <si>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</si>
  <si>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</si>
  <si>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</si>
  <si>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</si>
  <si>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</si>
  <si>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</si>
  <si>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</si>
  <si>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</si>
  <si>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</si>
  <si>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</si>
  <si>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</si>
  <si>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</si>
  <si>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</si>
  <si>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</si>
  <si>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</si>
  <si>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</si>
  <si>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</si>
  <si>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</si>
  <si>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</si>
  <si>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</si>
  <si>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</si>
  <si>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</si>
  <si>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</si>
  <si>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</si>
  <si>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</si>
  <si>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</si>
  <si>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</si>
  <si>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</si>
  <si>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</si>
  <si>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</si>
  <si>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</si>
  <si>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</si>
  <si>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</si>
  <si>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</si>
  <si>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</si>
  <si>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</si>
  <si>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</si>
  <si>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</si>
  <si>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</si>
  <si>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</si>
  <si>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</si>
  <si>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</si>
  <si>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</si>
  <si>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</si>
  <si>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</si>
  <si>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</si>
  <si>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</si>
  <si>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</si>
  <si>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</si>
  <si>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</si>
  <si>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</si>
  <si>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</si>
  <si>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</si>
  <si>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</si>
  <si>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</si>
  <si>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</si>
  <si>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</si>
  <si>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</si>
  <si>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</si>
  <si>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</si>
  <si>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</si>
  <si>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</si>
  <si>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</si>
  <si>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</si>
  <si>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</si>
  <si>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</si>
  <si>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</si>
  <si>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</si>
  <si>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</si>
  <si>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</si>
  <si>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</si>
  <si>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</si>
  <si>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</si>
  <si>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</si>
  <si>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</si>
  <si>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</si>
  <si>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</si>
  <si>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</si>
  <si>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</si>
  <si>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</si>
  <si>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</si>
  <si>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</si>
  <si>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</si>
  <si>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</si>
  <si>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</si>
  <si>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</si>
  <si>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</si>
  <si>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</si>
  <si>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</si>
  <si>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</si>
  <si>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</si>
  <si>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</si>
  <si>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</si>
  <si>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</si>
  <si>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</si>
  <si>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</si>
  <si>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</si>
  <si>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</si>
  <si>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</si>
  <si>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</si>
  <si>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</si>
  <si>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</si>
  <si>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</si>
  <si>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</si>
  <si>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</si>
  <si>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</si>
  <si>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</si>
  <si>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</si>
  <si>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</si>
  <si>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</si>
  <si>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</si>
  <si>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</si>
  <si>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</si>
  <si>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</si>
  <si>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</si>
  <si>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</si>
  <si>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</si>
  <si>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</si>
  <si>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</si>
  <si>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</si>
  <si>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</si>
  <si>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</si>
  <si>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</si>
  <si>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</si>
  <si>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</si>
  <si>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</si>
  <si>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</si>
  <si>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</si>
  <si>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</si>
  <si>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</si>
  <si>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</si>
  <si>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</si>
  <si>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</si>
  <si>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</si>
  <si>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</si>
  <si>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</si>
  <si>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</si>
  <si>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</si>
  <si>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</si>
  <si>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</si>
  <si>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</si>
  <si>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</si>
  <si>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</si>
  <si>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</si>
  <si>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</si>
  <si>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</si>
  <si>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</si>
  <si>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</si>
  <si>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</si>
  <si>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</si>
  <si>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</si>
  <si>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</si>
  <si>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</si>
  <si>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</si>
  <si>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</si>
  <si>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</si>
  <si>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</si>
  <si>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</si>
  <si>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</si>
  <si>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</si>
  <si>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</si>
  <si>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</si>
  <si>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</si>
  <si>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</si>
  <si>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</si>
  <si>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</si>
  <si>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</si>
  <si>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</si>
  <si>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</si>
  <si>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</si>
  <si>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</si>
  <si>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</si>
  <si>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</si>
  <si>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</si>
  <si>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</si>
  <si>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</si>
  <si>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</si>
  <si>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</si>
  <si>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</si>
  <si>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</si>
  <si>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</si>
  <si>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</si>
  <si>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</si>
  <si>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</si>
  <si>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</si>
  <si>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</si>
  <si>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</si>
  <si>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</si>
  <si>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</si>
  <si>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</si>
  <si>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</si>
  <si>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</si>
  <si>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</si>
  <si>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</si>
  <si>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</si>
  <si>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</si>
  <si>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</si>
  <si>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</si>
  <si>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</si>
  <si>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</si>
  <si>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</si>
  <si>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</si>
  <si>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</si>
  <si>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</si>
  <si>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</si>
  <si>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</si>
  <si>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</si>
  <si>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</si>
  <si>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</si>
  <si>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</si>
  <si>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</si>
  <si>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</si>
  <si>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</si>
  <si>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</si>
  <si>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</si>
  <si>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</si>
  <si>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</si>
  <si>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</si>
  <si>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</si>
  <si>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</si>
  <si>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</si>
  <si>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</si>
  <si>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</si>
  <si>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</si>
  <si>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</si>
  <si>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</si>
  <si>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</si>
  <si>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</si>
  <si>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</si>
  <si>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</si>
  <si>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</si>
  <si>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</si>
  <si>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</si>
  <si>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</si>
  <si>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</si>
  <si>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</si>
  <si>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</si>
  <si>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</si>
  <si>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</si>
  <si>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</si>
  <si>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</si>
  <si>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</si>
  <si>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</si>
  <si>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</si>
  <si>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</si>
  <si>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</si>
  <si>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</si>
  <si>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</si>
  <si>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</si>
  <si>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</si>
  <si>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</si>
  <si>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</si>
  <si>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</si>
  <si>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</si>
  <si>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</si>
  <si>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</si>
  <si>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</si>
  <si>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</si>
  <si>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</si>
  <si>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</si>
  <si>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</si>
  <si>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</si>
  <si>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</si>
  <si>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</si>
  <si>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</si>
  <si>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</si>
  <si>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</si>
  <si>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</si>
  <si>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</si>
  <si>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</si>
  <si>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</si>
  <si>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</si>
  <si>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</si>
  <si>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</si>
  <si>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</si>
  <si>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</si>
  <si>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</si>
  <si>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</si>
  <si>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</si>
  <si>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</si>
  <si>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</si>
  <si>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</si>
  <si>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</si>
  <si>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</si>
  <si>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</si>
  <si>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</si>
  <si>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</si>
  <si>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</si>
  <si>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</si>
  <si>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</si>
  <si>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</si>
  <si>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</si>
  <si>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</si>
  <si>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</si>
  <si>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</si>
  <si>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</si>
  <si>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</si>
  <si>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</si>
  <si>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</si>
  <si>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</si>
  <si>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</si>
  <si>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</si>
  <si>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</si>
  <si>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</si>
  <si>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</si>
  <si>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</si>
  <si>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</si>
  <si>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</si>
  <si>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</si>
  <si>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</si>
  <si>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</si>
  <si>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</si>
  <si>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</si>
  <si>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</si>
  <si>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</si>
  <si>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</si>
  <si>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</si>
  <si>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</si>
  <si>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</si>
  <si>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</si>
  <si>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</si>
  <si>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</si>
  <si>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</si>
  <si>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</si>
  <si>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</si>
  <si>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</si>
  <si>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</si>
  <si>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</si>
  <si>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</si>
  <si>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</si>
  <si>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</si>
  <si>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</si>
  <si>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</si>
  <si>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</si>
  <si>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</si>
  <si>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</si>
  <si>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</si>
  <si>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</si>
  <si>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</si>
  <si>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</si>
  <si>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</si>
  <si>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</si>
  <si>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</si>
  <si>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</si>
  <si>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</si>
  <si>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</si>
  <si>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</si>
  <si>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</si>
  <si>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</si>
  <si>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</si>
  <si>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</si>
  <si>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</si>
  <si>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</si>
  <si>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</si>
  <si>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</si>
  <si>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</si>
  <si>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</si>
  <si>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</si>
  <si>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</si>
  <si>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</si>
  <si>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</si>
  <si>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</si>
  <si>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</si>
  <si>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</si>
  <si>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</si>
  <si>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</si>
  <si>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</si>
  <si>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</si>
  <si>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</si>
  <si>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</si>
  <si>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</si>
  <si>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</si>
  <si>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</si>
  <si>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</si>
  <si>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</si>
  <si>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</si>
  <si>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</si>
  <si>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</si>
  <si>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</si>
  <si>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</si>
  <si>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</si>
  <si>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</si>
  <si>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</si>
  <si>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</si>
  <si>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</si>
  <si>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</si>
  <si>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</si>
  <si>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</si>
  <si>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</si>
  <si>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</si>
  <si>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</si>
  <si>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</si>
  <si>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</si>
  <si>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</si>
  <si>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</si>
  <si>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</si>
  <si>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</si>
  <si>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</si>
  <si>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</si>
  <si>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</si>
  <si>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</si>
  <si>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</si>
  <si>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</si>
  <si>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</si>
  <si>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</si>
  <si>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</si>
  <si>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</si>
  <si>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</si>
  <si>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</si>
  <si>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</si>
  <si>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</si>
  <si>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</si>
  <si>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</si>
  <si>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</si>
  <si>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</si>
  <si>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</si>
  <si>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</si>
  <si>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</si>
  <si>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</si>
  <si>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</si>
  <si>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</si>
  <si>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</si>
  <si>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</si>
  <si>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</si>
  <si>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</si>
  <si>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</si>
  <si>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</si>
  <si>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</si>
  <si>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</si>
  <si>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</si>
  <si>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</si>
  <si>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</si>
  <si>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</si>
  <si>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</si>
  <si>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</si>
  <si>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</si>
  <si>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</si>
  <si>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</si>
  <si>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</si>
  <si>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</si>
  <si>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</si>
  <si>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</si>
  <si>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</si>
  <si>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</si>
  <si>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</si>
  <si>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</si>
  <si>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</si>
  <si>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</si>
  <si>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</si>
  <si>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</si>
  <si>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</si>
  <si>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</si>
  <si>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</si>
  <si>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</si>
  <si>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</si>
  <si>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</si>
  <si>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</si>
  <si>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</si>
  <si>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</si>
  <si>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</si>
  <si>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</si>
  <si>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</si>
  <si>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</si>
  <si>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</si>
  <si>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</si>
  <si>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</si>
  <si>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</si>
  <si>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</si>
  <si>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</si>
  <si>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</si>
  <si>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</si>
  <si>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</si>
  <si>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</si>
  <si>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</si>
  <si>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</si>
  <si>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</si>
  <si>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</si>
  <si>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</si>
  <si>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</si>
  <si>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</si>
  <si>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</si>
  <si>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</si>
  <si>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</si>
  <si>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</si>
  <si>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</si>
  <si>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</si>
  <si>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</si>
  <si>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</si>
  <si>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</si>
  <si>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</si>
  <si>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</si>
  <si>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</si>
  <si>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</si>
  <si>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</si>
  <si>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</si>
  <si>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</si>
  <si>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</si>
  <si>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</si>
  <si>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</si>
  <si>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</si>
  <si>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</si>
  <si>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</si>
  <si>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</si>
  <si>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</si>
  <si>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</si>
  <si>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</si>
  <si>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</si>
  <si>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</si>
  <si>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</si>
  <si>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</si>
  <si>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</si>
  <si>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</si>
  <si>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</si>
  <si>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</si>
  <si>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</si>
  <si>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</si>
  <si>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</si>
  <si>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</si>
  <si>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</si>
  <si>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</si>
  <si>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</si>
  <si>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</si>
  <si>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</si>
  <si>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</si>
  <si>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</si>
  <si>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</si>
  <si>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</si>
  <si>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</si>
  <si>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</si>
  <si>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</si>
  <si>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</si>
  <si>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</si>
  <si>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</si>
  <si>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</si>
  <si>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</si>
  <si>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</si>
  <si>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</si>
  <si>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</si>
  <si>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</si>
  <si>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</si>
  <si>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</si>
  <si>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</si>
  <si>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</si>
  <si>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</si>
  <si>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</si>
  <si>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</si>
  <si>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</si>
  <si>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</si>
  <si>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</si>
  <si>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</si>
  <si>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</si>
  <si>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</si>
  <si>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</si>
  <si>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</si>
  <si>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</si>
  <si>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</si>
  <si>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</si>
  <si>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</si>
  <si>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</si>
  <si>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</si>
  <si>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</si>
  <si>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</si>
  <si>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</si>
  <si>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</si>
  <si>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</si>
  <si>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</si>
  <si>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</si>
  <si>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</si>
  <si>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</si>
  <si>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</si>
  <si>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</si>
  <si>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</si>
  <si>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</si>
  <si>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</si>
  <si>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</si>
  <si>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</si>
  <si>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</si>
  <si>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</si>
  <si>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</si>
  <si>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</si>
  <si>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</si>
  <si>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</si>
  <si>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</si>
  <si>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</si>
  <si>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</si>
  <si>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</si>
  <si>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</si>
  <si>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</si>
  <si>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</si>
  <si>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</si>
  <si>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</si>
  <si>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</si>
  <si>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</si>
  <si>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</si>
  <si>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</si>
  <si>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</si>
  <si>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</si>
  <si>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</si>
  <si>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</si>
  <si>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</si>
  <si>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</si>
  <si>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</si>
  <si>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</si>
  <si>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</si>
  <si>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</si>
  <si>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</si>
  <si>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</si>
  <si>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</si>
  <si>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</si>
  <si>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</si>
  <si>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</si>
  <si>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</si>
  <si>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</si>
  <si>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</si>
  <si>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</si>
  <si>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</si>
  <si>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</si>
  <si>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</si>
  <si>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</si>
  <si>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</si>
  <si>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</si>
  <si>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</si>
  <si>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</si>
  <si>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</si>
  <si>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</si>
  <si>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</si>
  <si>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</si>
  <si>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</si>
  <si>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</si>
  <si>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</si>
  <si>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</si>
  <si>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</si>
  <si>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</si>
  <si>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</si>
  <si>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</si>
  <si>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</si>
  <si>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</si>
  <si>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</si>
  <si>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</si>
  <si>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</si>
  <si>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</si>
  <si>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</si>
  <si>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</si>
  <si>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</si>
  <si>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</si>
  <si>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</si>
  <si>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</si>
  <si>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</si>
  <si>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</si>
  <si>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</si>
  <si>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</si>
  <si>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</si>
  <si>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</si>
  <si>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</si>
  <si>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</si>
  <si>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</si>
  <si>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</si>
  <si>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</si>
  <si>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</si>
  <si>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</si>
  <si>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</si>
  <si>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</si>
  <si>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</si>
  <si>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</si>
  <si>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</si>
  <si>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</si>
  <si>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</si>
  <si>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</si>
  <si>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</si>
  <si>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</si>
  <si>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</si>
  <si>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</si>
  <si>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</si>
  <si>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</si>
  <si>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</si>
  <si>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</si>
  <si>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</si>
  <si>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</si>
  <si>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</si>
  <si>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</si>
  <si>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</si>
  <si>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</si>
  <si>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</si>
  <si>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</si>
  <si>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</si>
  <si>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</si>
  <si>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</si>
  <si>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</si>
  <si>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</si>
  <si>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</si>
  <si>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</si>
  <si>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</si>
  <si>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</si>
  <si>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</si>
  <si>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</si>
  <si>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</si>
  <si>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</si>
  <si>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</si>
  <si>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</si>
  <si>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</si>
  <si>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</si>
  <si>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</si>
  <si>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</si>
  <si>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</si>
  <si>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</si>
  <si>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</si>
  <si>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</si>
  <si>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</si>
  <si>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</si>
  <si>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</si>
  <si>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</si>
  <si>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</si>
  <si>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</si>
  <si>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</si>
  <si>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</si>
  <si>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</si>
  <si>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</si>
  <si>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</si>
  <si>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</si>
  <si>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</si>
  <si>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</si>
  <si>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</si>
  <si>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</si>
  <si>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</si>
  <si>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</si>
  <si>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</si>
  <si>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</si>
  <si>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</si>
  <si>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</si>
  <si>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</si>
  <si>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</si>
  <si>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</si>
  <si>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</si>
  <si>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</si>
  <si>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</si>
  <si>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</si>
  <si>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</si>
  <si>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</si>
  <si>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</si>
  <si>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</si>
  <si>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</si>
  <si>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</si>
  <si>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</si>
  <si>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</si>
  <si>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</si>
  <si>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</si>
  <si>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</si>
  <si>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</si>
  <si>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</si>
  <si>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</si>
  <si>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</si>
  <si>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</si>
  <si>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</si>
  <si>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</si>
  <si>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</si>
  <si>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</si>
  <si>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</si>
  <si>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</si>
  <si>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</si>
  <si>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</si>
  <si>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</si>
  <si>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</si>
  <si>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</si>
  <si>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</si>
  <si>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</si>
  <si>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</si>
  <si>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</si>
  <si>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</si>
  <si>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</si>
  <si>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</si>
  <si>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</si>
  <si>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</si>
  <si>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</si>
  <si>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</si>
  <si>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</si>
  <si>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</si>
  <si>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</si>
  <si>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</si>
  <si>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</si>
  <si>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</si>
  <si>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</si>
  <si>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</si>
  <si>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</si>
  <si>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</si>
  <si>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</si>
  <si>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</si>
  <si>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</si>
  <si>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</si>
  <si>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</si>
  <si>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</si>
  <si>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</si>
  <si>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</si>
  <si>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</si>
  <si>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</si>
  <si>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</si>
  <si>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</si>
  <si>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</si>
  <si>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</si>
  <si>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</si>
  <si>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</si>
  <si>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</si>
  <si>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</si>
  <si>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</si>
  <si>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</si>
  <si>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</si>
  <si>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</si>
  <si>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</si>
  <si>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</si>
  <si>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</si>
  <si>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</si>
  <si>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</si>
  <si>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</si>
  <si>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</si>
  <si>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</si>
  <si>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</si>
  <si>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</si>
  <si>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</si>
  <si>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</si>
  <si>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</si>
  <si>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</si>
  <si>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</si>
  <si>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</si>
  <si>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</si>
  <si>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</si>
  <si>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</si>
  <si>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</si>
  <si>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</si>
  <si>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</si>
  <si>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</si>
  <si>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</si>
  <si>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</si>
  <si>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</si>
  <si>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</si>
  <si>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</si>
  <si>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</si>
  <si>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</si>
  <si>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</si>
  <si>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</si>
  <si>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</si>
  <si>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</si>
  <si>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</si>
  <si>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</si>
  <si>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</si>
  <si>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</si>
  <si>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</si>
  <si>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</si>
  <si>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</si>
  <si>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</si>
  <si>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</si>
  <si>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</si>
  <si>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</si>
  <si>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</si>
  <si>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</si>
  <si>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</si>
  <si>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</si>
  <si>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</si>
  <si>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</si>
  <si>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</si>
  <si>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</si>
  <si>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</si>
  <si>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</si>
  <si>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</si>
  <si>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</si>
  <si>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</si>
  <si>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</si>
  <si>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</si>
  <si>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</si>
  <si>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</si>
  <si>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</si>
  <si>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</si>
  <si>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</si>
  <si>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</si>
  <si>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</si>
  <si>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</si>
  <si>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</si>
  <si>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</si>
  <si>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</si>
  <si>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</si>
  <si>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</si>
  <si>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</si>
  <si>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</si>
  <si>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</si>
  <si>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</si>
  <si>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</si>
  <si>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</si>
  <si>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</si>
  <si>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</si>
  <si>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</si>
  <si>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</si>
  <si>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</si>
  <si>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</si>
  <si>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</si>
  <si>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</si>
  <si>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</si>
  <si>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</si>
  <si>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</si>
  <si>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</si>
  <si>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</si>
  <si>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</si>
  <si>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</si>
  <si>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</si>
  <si>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</si>
  <si>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</si>
  <si>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</si>
  <si>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</si>
  <si>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</si>
  <si>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</si>
  <si>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</si>
  <si>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</si>
  <si>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</si>
  <si>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</si>
  <si>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</si>
  <si>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</si>
  <si>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</si>
  <si>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</si>
  <si>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</si>
  <si>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</si>
  <si>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</si>
  <si>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</si>
  <si>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</si>
  <si>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</si>
  <si>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</si>
  <si>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</si>
  <si>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</si>
  <si>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</si>
  <si>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</si>
  <si>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</si>
  <si>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</si>
  <si>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</si>
  <si>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</si>
  <si>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</si>
  <si>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</si>
  <si>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</si>
  <si>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</si>
  <si>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</si>
  <si>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</si>
  <si>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</si>
  <si>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</si>
  <si>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</si>
  <si>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</si>
  <si>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</si>
  <si>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</si>
  <si>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</si>
  <si>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</si>
  <si>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</si>
  <si>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</si>
  <si>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</si>
  <si>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</si>
  <si>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</si>
  <si>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</si>
  <si>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</si>
  <si>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</si>
  <si>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</si>
  <si>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</si>
  <si>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</si>
  <si>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</si>
  <si>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</si>
  <si>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</si>
  <si>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</si>
  <si>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</si>
  <si>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</si>
  <si>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</si>
  <si>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</si>
  <si>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</si>
  <si>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</si>
  <si>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</si>
  <si>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</si>
  <si>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</si>
  <si>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</si>
  <si>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</si>
  <si>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</si>
  <si>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</si>
  <si>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</si>
  <si>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</si>
  <si>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</si>
  <si>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</si>
  <si>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</si>
  <si>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</si>
  <si>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</si>
  <si>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</si>
  <si>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</si>
  <si>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</si>
  <si>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</si>
  <si>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</si>
  <si>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</si>
  <si>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</si>
  <si>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</si>
  <si>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</si>
  <si>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</si>
  <si>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</si>
  <si>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</si>
  <si>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</si>
  <si>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</si>
  <si>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</si>
  <si>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</si>
  <si>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</si>
  <si>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</si>
  <si>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</si>
  <si>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</si>
  <si>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</si>
  <si>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</si>
  <si>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</si>
  <si>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</si>
  <si>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</si>
  <si>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</si>
  <si>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</si>
  <si>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</si>
  <si>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</si>
  <si>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</si>
  <si>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</si>
  <si>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</si>
  <si>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</si>
  <si>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</si>
  <si>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</si>
  <si>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</si>
  <si>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</si>
  <si>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</si>
  <si>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</si>
  <si>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</si>
  <si>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</si>
  <si>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</si>
  <si>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</si>
  <si>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</si>
  <si>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</si>
  <si>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</si>
  <si>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</si>
  <si>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</si>
  <si>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</si>
  <si>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</si>
  <si>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</si>
  <si>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</si>
  <si>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</si>
  <si>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</si>
  <si>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</si>
  <si>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</si>
  <si>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</si>
  <si>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</si>
  <si>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</si>
  <si>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</si>
  <si>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</si>
  <si>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</si>
  <si>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</si>
  <si>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</si>
  <si>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</si>
  <si>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</si>
  <si>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</si>
  <si>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</si>
  <si>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</si>
  <si>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</si>
  <si>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</si>
  <si>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</si>
  <si>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</si>
  <si>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</si>
  <si>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</si>
  <si>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</si>
  <si>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</si>
  <si>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</si>
  <si>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</si>
  <si>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</si>
  <si>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</si>
  <si>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</si>
  <si>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</si>
  <si>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</si>
  <si>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</si>
  <si>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</si>
  <si>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</si>
  <si>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</si>
  <si>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</si>
  <si>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</si>
  <si>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</si>
  <si>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</si>
  <si>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</si>
  <si>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</si>
  <si>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</si>
  <si>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</si>
  <si>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</si>
  <si>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</si>
  <si>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</si>
  <si>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</si>
  <si>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</si>
  <si>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</si>
  <si>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</si>
  <si>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</si>
  <si>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</si>
  <si>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</si>
  <si>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</si>
  <si>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</si>
  <si>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</si>
  <si>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</si>
  <si>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</si>
  <si>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</si>
  <si>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</si>
  <si>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</si>
  <si>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</si>
  <si>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</si>
  <si>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</si>
  <si>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</si>
  <si>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</si>
  <si>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</si>
  <si>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</si>
  <si>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</si>
  <si>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</si>
  <si>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</si>
  <si>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</si>
  <si>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</si>
  <si>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</si>
  <si>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</si>
  <si>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</si>
  <si>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</si>
  <si>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</si>
  <si>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</si>
  <si>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</si>
  <si>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</si>
  <si>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</si>
  <si>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</si>
  <si>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</si>
  <si>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</si>
  <si>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</si>
  <si>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</si>
  <si>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</si>
  <si>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</si>
  <si>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</si>
  <si>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</si>
  <si>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</si>
  <si>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</si>
  <si>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</si>
  <si>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</si>
  <si>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</si>
  <si>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</si>
  <si>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</si>
  <si>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</si>
  <si>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</si>
  <si>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</si>
  <si>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</si>
  <si>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</si>
  <si>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</si>
  <si>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</si>
  <si>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</si>
  <si>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</si>
  <si>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</si>
  <si>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</si>
  <si>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</si>
  <si>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</si>
  <si>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</si>
  <si>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</si>
  <si>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</si>
  <si>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</si>
  <si>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</si>
  <si>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</si>
  <si>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</si>
  <si>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</si>
  <si>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</si>
  <si>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</si>
  <si>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</si>
  <si>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</si>
  <si>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</si>
  <si>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</si>
  <si>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</si>
  <si>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</si>
  <si>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</si>
  <si>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</si>
  <si>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</si>
  <si>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</si>
  <si>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</si>
  <si>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</si>
  <si>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</si>
  <si>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</si>
  <si>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</si>
  <si>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</si>
  <si>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</si>
  <si>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</si>
  <si>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</si>
  <si>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</si>
  <si>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</si>
  <si>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</si>
  <si>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</si>
  <si>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</si>
  <si>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</si>
  <si>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</si>
  <si>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</si>
  <si>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</si>
  <si>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</si>
  <si>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</si>
  <si>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</si>
  <si>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</si>
  <si>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</si>
  <si>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</si>
  <si>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</si>
  <si>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</si>
  <si>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</si>
  <si>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</si>
  <si>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</si>
  <si>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</si>
  <si>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</si>
  <si>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</si>
  <si>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</si>
  <si>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</si>
  <si>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</si>
  <si>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</si>
  <si>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</si>
  <si>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</si>
  <si>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</si>
  <si>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</si>
  <si>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</si>
  <si>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</si>
  <si>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</si>
  <si>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</si>
  <si>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</si>
  <si>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</si>
  <si>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</si>
  <si>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</si>
  <si>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</si>
  <si>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</si>
  <si>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</si>
  <si>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</si>
  <si>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</si>
  <si>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</si>
  <si>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</si>
  <si>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</si>
  <si>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</si>
  <si>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</si>
  <si>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</si>
  <si>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</si>
  <si>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</si>
  <si>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</si>
  <si>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</si>
  <si>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</si>
  <si>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</si>
  <si>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</si>
  <si>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</si>
  <si>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</si>
  <si>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</si>
  <si>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</si>
  <si>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</si>
  <si>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</si>
  <si>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</si>
  <si>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</si>
  <si>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</si>
  <si>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</si>
  <si>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</si>
  <si>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</si>
  <si>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</si>
  <si>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</si>
  <si>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</si>
  <si>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</si>
  <si>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</si>
  <si>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</si>
  <si>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</si>
  <si>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</si>
  <si>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</si>
  <si>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</si>
  <si>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</si>
  <si>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</si>
  <si>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</si>
  <si>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</si>
  <si>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</si>
  <si>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</si>
  <si>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</si>
  <si>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</si>
  <si>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</si>
  <si>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</si>
  <si>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</si>
  <si>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</si>
  <si>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</si>
  <si>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</si>
  <si>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</si>
  <si>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</si>
  <si>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</si>
  <si>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</si>
  <si>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</si>
  <si>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</si>
  <si>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</si>
  <si>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</si>
  <si>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</si>
  <si>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</si>
  <si>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</si>
  <si>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</si>
  <si>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</si>
  <si>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</si>
  <si>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</si>
  <si>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</si>
  <si>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</si>
  <si>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</si>
  <si>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</si>
  <si>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</si>
  <si>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</si>
  <si>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</si>
  <si>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</si>
  <si>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</si>
  <si>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</si>
  <si>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</si>
  <si>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</si>
  <si>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</si>
  <si>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</si>
  <si>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</si>
  <si>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</si>
  <si>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</si>
  <si>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</si>
  <si>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</si>
  <si>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</si>
  <si>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</si>
  <si>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</si>
  <si>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</si>
  <si>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</si>
  <si>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</si>
  <si>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</si>
  <si>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</si>
  <si>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</si>
  <si>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</si>
  <si>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</si>
  <si>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</si>
  <si>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</si>
  <si>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</si>
  <si>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</si>
  <si>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</si>
  <si>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</si>
  <si>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</si>
  <si>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</si>
  <si>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</si>
  <si>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</si>
  <si>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</si>
  <si>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</si>
  <si>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</si>
  <si>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</si>
  <si>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</si>
  <si>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</si>
  <si>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</si>
  <si>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</si>
  <si>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</si>
  <si>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</si>
  <si>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</si>
  <si>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</si>
  <si>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</si>
  <si>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</si>
  <si>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</si>
  <si>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</si>
  <si>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</si>
  <si>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</si>
  <si>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</si>
  <si>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</si>
  <si>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</si>
  <si>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</si>
  <si>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</si>
  <si>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</si>
  <si>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</si>
  <si>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</si>
  <si>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</si>
  <si>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</si>
  <si>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</si>
  <si>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</si>
  <si>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</si>
  <si>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</si>
  <si>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</si>
  <si>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</si>
  <si>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</si>
  <si>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</si>
  <si>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</si>
  <si>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</si>
  <si>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</si>
  <si>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</si>
  <si>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</si>
  <si>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</si>
  <si>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</si>
  <si>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</si>
  <si>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</si>
  <si>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</si>
  <si>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</si>
  <si>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</si>
  <si>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</si>
  <si>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</si>
  <si>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</si>
  <si>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</si>
  <si>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</si>
  <si>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</si>
  <si>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</si>
  <si>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</si>
  <si>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</si>
  <si>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</si>
  <si>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</si>
  <si>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</si>
  <si>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</si>
  <si>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</si>
  <si>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</si>
  <si>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</si>
  <si>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</si>
  <si>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</si>
  <si>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</si>
  <si>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</si>
  <si>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</si>
  <si>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</si>
  <si>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</si>
  <si>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</si>
  <si>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</si>
  <si>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</si>
  <si>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</si>
  <si>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</si>
  <si>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</si>
  <si>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</si>
  <si>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</si>
  <si>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</si>
  <si>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</si>
  <si>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</si>
  <si>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</si>
  <si>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</si>
  <si>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</si>
  <si>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</si>
  <si>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</si>
  <si>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</si>
  <si>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</si>
  <si>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</si>
  <si>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</si>
  <si>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</si>
  <si>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</si>
  <si>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</si>
  <si>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</si>
  <si>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</si>
  <si>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</si>
  <si>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</si>
  <si>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</si>
  <si>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</si>
  <si>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</si>
  <si>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</si>
  <si>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</si>
  <si>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</si>
  <si>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</si>
  <si>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</si>
  <si>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</si>
  <si>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</si>
  <si>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</si>
  <si>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</si>
  <si>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</si>
  <si>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</si>
  <si>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</si>
  <si>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</si>
  <si>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</si>
  <si>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</si>
  <si>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</si>
  <si>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</si>
  <si>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</si>
  <si>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</si>
  <si>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</si>
  <si>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</si>
  <si>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</si>
  <si>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</si>
  <si>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</si>
  <si>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</si>
  <si>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</si>
  <si>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</si>
  <si>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</si>
  <si>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</si>
  <si>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</si>
  <si>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</si>
  <si>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</si>
  <si>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</si>
  <si>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</si>
  <si>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</si>
  <si>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</si>
  <si>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</si>
  <si>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</si>
  <si>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</si>
  <si>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</si>
  <si>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</si>
  <si>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</si>
  <si>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</si>
  <si>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</si>
  <si>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</si>
  <si>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</si>
  <si>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</si>
  <si>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</si>
  <si>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</si>
  <si>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</si>
  <si>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</si>
  <si>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</si>
  <si>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</si>
  <si>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</si>
  <si>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</si>
  <si>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</si>
  <si>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</si>
  <si>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</si>
  <si>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</si>
  <si>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</si>
  <si>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</si>
  <si>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</si>
  <si>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</si>
  <si>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</si>
  <si>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</si>
  <si>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</si>
  <si>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</si>
  <si>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</si>
  <si>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</si>
  <si>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</si>
  <si>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</si>
  <si>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</si>
  <si>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</si>
  <si>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</si>
  <si>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</si>
  <si>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</si>
  <si>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</si>
  <si>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</si>
  <si>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</si>
  <si>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</si>
  <si>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</si>
  <si>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</si>
  <si>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</si>
  <si>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</si>
  <si>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</si>
  <si>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</si>
  <si>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</si>
  <si>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</si>
  <si>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</si>
  <si>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</si>
  <si>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</si>
  <si>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</si>
  <si>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</si>
  <si>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</si>
  <si>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</si>
  <si>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</si>
  <si>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</si>
  <si>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</si>
  <si>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</si>
  <si>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</si>
  <si>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</si>
  <si>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</si>
  <si>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</si>
  <si>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</si>
  <si>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</si>
  <si>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</si>
  <si>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</si>
  <si>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</si>
  <si>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</si>
  <si>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</si>
  <si>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</si>
  <si>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</si>
  <si>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</si>
  <si>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</si>
  <si>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</si>
  <si>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</si>
  <si>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</si>
  <si>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</si>
  <si>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</si>
  <si>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</si>
  <si>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</si>
  <si>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</si>
  <si>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</si>
  <si>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</si>
  <si>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</si>
  <si>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</si>
  <si>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</si>
  <si>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</si>
  <si>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</si>
  <si>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</si>
  <si>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</si>
  <si>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</si>
  <si>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</si>
  <si>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</si>
  <si>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</si>
  <si>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</si>
  <si>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</si>
  <si>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</si>
  <si>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</si>
  <si>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</si>
  <si>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</si>
  <si>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</si>
  <si>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</si>
  <si>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</si>
  <si>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</si>
  <si>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</si>
  <si>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</si>
  <si>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</si>
  <si>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</si>
  <si>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</si>
  <si>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</si>
  <si>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</si>
  <si>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</si>
  <si>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</si>
  <si>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</si>
  <si>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</si>
  <si>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</si>
  <si>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</si>
  <si>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</si>
  <si>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</si>
  <si>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</si>
  <si>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</si>
  <si>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</si>
  <si>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</si>
  <si>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</si>
  <si>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</si>
  <si>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</si>
  <si>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</si>
  <si>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</si>
  <si>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</si>
  <si>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</si>
  <si>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</si>
  <si>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</si>
  <si>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</si>
  <si>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</si>
  <si>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</si>
  <si>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</si>
  <si>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</si>
  <si>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</si>
  <si>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</si>
  <si>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</si>
  <si>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</si>
  <si>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</si>
  <si>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</si>
  <si>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</si>
  <si>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</si>
  <si>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</si>
  <si>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</si>
  <si>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</si>
  <si>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</si>
  <si>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</si>
  <si>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</si>
  <si>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</si>
  <si>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</si>
  <si>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</si>
  <si>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</si>
  <si>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</si>
  <si>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</si>
  <si>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</si>
  <si>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</si>
  <si>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</si>
  <si>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</si>
  <si>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</si>
  <si>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</si>
  <si>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</si>
  <si>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</si>
  <si>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</si>
  <si>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</si>
  <si>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</si>
  <si>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</si>
  <si>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</si>
  <si>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</si>
  <si>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</si>
  <si>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</si>
  <si>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</si>
  <si>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</si>
  <si>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</si>
  <si>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</si>
  <si>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</si>
  <si>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</si>
  <si>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</si>
  <si>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</si>
  <si>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</si>
  <si>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</si>
  <si>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</si>
  <si>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</si>
  <si>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</si>
  <si>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</si>
  <si>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</si>
  <si>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</si>
  <si>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</si>
  <si>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</si>
  <si>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</si>
  <si>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</si>
  <si>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</si>
  <si>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</si>
  <si>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</si>
  <si>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</si>
  <si>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</si>
  <si>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</si>
  <si>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</si>
  <si>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</si>
  <si>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</si>
  <si>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</si>
  <si>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</si>
  <si>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</si>
  <si>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</si>
  <si>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</si>
  <si>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</si>
  <si>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</si>
  <si>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</si>
  <si>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</si>
  <si>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</si>
  <si>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</si>
  <si>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</si>
  <si>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</si>
  <si>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</si>
  <si>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</si>
  <si>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</si>
  <si>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</si>
  <si>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</si>
  <si>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</si>
  <si>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</si>
  <si>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</si>
  <si>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</si>
  <si>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</si>
  <si>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</si>
  <si>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</si>
  <si>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</si>
  <si>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</si>
  <si>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</si>
  <si>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</si>
  <si>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</si>
  <si>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</si>
  <si>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</si>
  <si>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</si>
  <si>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</si>
  <si>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</si>
  <si>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</si>
  <si>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</si>
  <si>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</si>
  <si>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</si>
  <si>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</si>
  <si>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</si>
  <si>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</si>
  <si>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</si>
  <si>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</si>
  <si>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</si>
  <si>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</si>
  <si>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</si>
  <si>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</si>
  <si>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</si>
  <si>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</si>
  <si>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</si>
  <si>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</si>
  <si>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</si>
  <si>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</si>
  <si>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</si>
  <si>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</si>
  <si>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</si>
  <si>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</si>
  <si>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</si>
  <si>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</si>
  <si>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</si>
  <si>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</si>
  <si>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</si>
  <si>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</si>
  <si>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</si>
  <si>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</si>
  <si>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</si>
  <si>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</si>
  <si>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</si>
  <si>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</si>
  <si>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</si>
  <si>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</si>
  <si>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</si>
  <si>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</si>
  <si>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</si>
  <si>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</si>
  <si>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</si>
  <si>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</si>
  <si>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</si>
  <si>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</si>
  <si>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</si>
  <si>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</si>
  <si>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</si>
  <si>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</si>
  <si>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</si>
  <si>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</si>
  <si>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</si>
  <si>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</si>
  <si>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</si>
  <si>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</si>
  <si>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</si>
  <si>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</si>
  <si>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</si>
  <si>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</si>
  <si>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</si>
  <si>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</si>
  <si>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</si>
  <si>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</si>
  <si>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</si>
  <si>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</si>
  <si>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</si>
  <si>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</si>
  <si>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</si>
  <si>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</si>
  <si>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</si>
  <si>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</si>
  <si>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</si>
  <si>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</si>
  <si>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</si>
  <si>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</si>
  <si>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</si>
  <si>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</si>
  <si>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</si>
  <si>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</si>
  <si>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</si>
  <si>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</si>
  <si>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</si>
  <si>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</si>
  <si>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</si>
  <si>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</si>
  <si>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</si>
  <si>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</si>
  <si>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</si>
  <si>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</si>
  <si>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</si>
  <si>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</si>
  <si>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</si>
  <si>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</si>
  <si>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</si>
  <si>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</si>
  <si>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</si>
  <si>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</si>
  <si>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</si>
  <si>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</si>
  <si>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</si>
  <si>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</si>
  <si>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</si>
  <si>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</si>
  <si>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</si>
  <si>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</si>
  <si>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</si>
  <si>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</si>
  <si>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</si>
  <si>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</si>
  <si>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</si>
  <si>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</si>
  <si>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</si>
  <si>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</si>
  <si>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</si>
  <si>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</si>
  <si>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</si>
  <si>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</si>
  <si>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</si>
  <si>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</si>
  <si>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</si>
  <si>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</si>
  <si>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</si>
  <si>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</si>
  <si>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</si>
  <si>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</si>
  <si>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</si>
  <si>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</si>
  <si>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</si>
  <si>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</si>
  <si>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</si>
  <si>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</si>
  <si>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</si>
  <si>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</si>
  <si>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</si>
  <si>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</si>
  <si>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</si>
  <si>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</si>
  <si>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</si>
  <si>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</si>
  <si>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</si>
  <si>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</si>
  <si>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</si>
  <si>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</si>
  <si>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</si>
  <si>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</si>
  <si>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</si>
  <si>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</si>
  <si>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</si>
  <si>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</si>
  <si>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</si>
  <si>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</si>
  <si>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</si>
  <si>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</si>
  <si>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</si>
  <si>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</si>
  <si>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</si>
  <si>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</si>
  <si>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</si>
  <si>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</si>
  <si>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</si>
  <si>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</si>
  <si>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</si>
  <si>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</si>
  <si>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</si>
  <si>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</si>
  <si>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</si>
  <si>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</si>
  <si>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</si>
  <si>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</si>
  <si>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</si>
  <si>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</si>
  <si>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</si>
  <si>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</si>
  <si>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</si>
  <si>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</si>
  <si>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</si>
  <si>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</si>
  <si>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</si>
  <si>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</si>
  <si>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</si>
  <si>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</si>
  <si>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</si>
  <si>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</si>
  <si>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</si>
  <si>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</si>
  <si>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</si>
  <si>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</si>
  <si>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</si>
  <si>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</si>
  <si>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</si>
  <si>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</si>
  <si>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</si>
  <si>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</si>
  <si>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</si>
  <si>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</si>
  <si>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</si>
  <si>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</si>
  <si>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</si>
  <si>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</si>
  <si>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</si>
  <si>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</si>
  <si>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</si>
  <si>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</si>
  <si>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</si>
  <si>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</si>
  <si>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</si>
  <si>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</si>
  <si>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</si>
  <si>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</si>
  <si>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</si>
  <si>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</si>
  <si>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</si>
  <si>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</si>
  <si>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</si>
  <si>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</si>
  <si>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</si>
  <si>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</si>
  <si>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</si>
  <si>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</si>
  <si>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</si>
  <si>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</si>
  <si>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</si>
  <si>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</si>
  <si>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</si>
  <si>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</si>
  <si>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</si>
  <si>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</si>
  <si>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</si>
  <si>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</si>
  <si>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</si>
  <si>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</si>
  <si>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</si>
  <si>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</si>
  <si>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</si>
  <si>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</si>
  <si>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</si>
  <si>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</si>
  <si>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</si>
  <si>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</si>
  <si>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</si>
  <si>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</si>
  <si>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</si>
  <si>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</si>
  <si>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</si>
  <si>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</si>
  <si>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</si>
  <si>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</si>
  <si>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</si>
  <si>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</si>
  <si>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</si>
  <si>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</si>
  <si>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</si>
  <si>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</si>
  <si>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</si>
  <si>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</si>
  <si>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</si>
  <si>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</si>
  <si>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</si>
  <si>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</si>
  <si>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</si>
  <si>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</si>
  <si>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</si>
  <si>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</si>
  <si>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</si>
  <si>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</si>
  <si>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</si>
  <si>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</si>
  <si>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</si>
  <si>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</si>
  <si>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</si>
  <si>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</si>
  <si>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</si>
  <si>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</si>
  <si>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</si>
  <si>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</si>
  <si>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</si>
  <si>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</si>
  <si>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</si>
  <si>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</si>
  <si>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</si>
  <si>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</si>
  <si>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</si>
  <si>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</si>
  <si>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</si>
  <si>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</si>
  <si>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</si>
  <si>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</si>
  <si>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</si>
  <si>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</si>
  <si>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</si>
  <si>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</si>
  <si>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</si>
  <si>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</si>
  <si>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</si>
  <si>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</si>
  <si>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</si>
  <si>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</si>
  <si>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</si>
  <si>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</si>
  <si>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</si>
  <si>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</si>
  <si>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</si>
  <si>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</si>
  <si>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</si>
  <si>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</si>
  <si>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</si>
  <si>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</si>
  <si>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</si>
  <si>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</si>
  <si>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</si>
  <si>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</si>
  <si>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</si>
  <si>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</si>
  <si>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</si>
  <si>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</si>
  <si>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</si>
  <si>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</si>
  <si>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</si>
  <si>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</si>
  <si>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</si>
  <si>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</si>
  <si>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</si>
  <si>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</si>
  <si>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</si>
  <si>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</si>
  <si>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</si>
  <si>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</si>
  <si>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</si>
  <si>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</si>
  <si>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</si>
  <si>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</si>
  <si>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</si>
  <si>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</si>
  <si>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</si>
  <si>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</si>
  <si>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</si>
  <si>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</si>
  <si>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</si>
  <si>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</si>
  <si>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</si>
  <si>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</si>
  <si>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</si>
  <si>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</si>
  <si>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</si>
  <si>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</si>
  <si>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</si>
  <si>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</si>
  <si>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</si>
  <si>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</si>
  <si>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</si>
  <si>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</si>
  <si>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</si>
  <si>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</si>
  <si>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</si>
  <si>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</si>
  <si>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</si>
  <si>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</si>
  <si>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</si>
  <si>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</si>
  <si>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</si>
  <si>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</si>
  <si>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</si>
  <si>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</si>
  <si>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</si>
  <si>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</si>
  <si>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</si>
  <si>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</si>
  <si>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</si>
  <si>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</si>
  <si>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</si>
  <si>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</si>
  <si>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</si>
  <si>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</si>
  <si>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</si>
  <si>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</si>
  <si>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</si>
  <si>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</si>
  <si>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</si>
  <si>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</si>
  <si>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</si>
  <si>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</si>
  <si>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</si>
  <si>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</si>
  <si>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</si>
  <si>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</si>
  <si>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</si>
  <si>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</si>
  <si>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</si>
  <si>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</si>
  <si>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</si>
  <si>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</si>
  <si>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</si>
  <si>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</si>
  <si>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</si>
  <si>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</si>
  <si>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</si>
  <si>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</si>
  <si>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</si>
  <si>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</si>
  <si>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</si>
  <si>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</si>
  <si>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</si>
  <si>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</si>
  <si>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</si>
  <si>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</si>
  <si>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</si>
  <si>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</si>
  <si>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</si>
  <si>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</si>
  <si>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</si>
  <si>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</si>
  <si>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</si>
  <si>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</si>
  <si>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</si>
  <si>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</si>
  <si>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</si>
  <si>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</si>
  <si>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</si>
  <si>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</si>
  <si>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</si>
  <si>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</si>
  <si>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</si>
  <si>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</si>
  <si>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</si>
  <si>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</si>
  <si>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</si>
  <si>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</si>
  <si>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</si>
  <si>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</si>
  <si>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</si>
  <si>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</si>
  <si>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</si>
  <si>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</si>
  <si>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</si>
  <si>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</si>
  <si>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</si>
  <si>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</si>
  <si>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</si>
  <si>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</si>
  <si>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</si>
  <si>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</si>
  <si>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</si>
  <si>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</si>
  <si>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</si>
  <si>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</si>
  <si>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</si>
  <si>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</si>
  <si>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</si>
  <si>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</si>
  <si>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</si>
  <si>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</si>
  <si>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</si>
  <si>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</si>
  <si>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</si>
  <si>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</si>
  <si>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</si>
  <si>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</si>
  <si>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</si>
  <si>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</si>
  <si>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</si>
  <si>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</si>
  <si>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</si>
  <si>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</si>
  <si>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</si>
  <si>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</si>
  <si>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</si>
  <si>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</si>
  <si>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</si>
  <si>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</si>
  <si>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</si>
  <si>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</si>
  <si>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</si>
  <si>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</si>
  <si>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</si>
  <si>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</si>
  <si>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</si>
  <si>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</si>
  <si>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</si>
  <si>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</si>
  <si>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</si>
  <si>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</si>
  <si>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</si>
  <si>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</si>
  <si>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</si>
  <si>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</si>
  <si>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</si>
  <si>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</si>
  <si>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</si>
  <si>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</si>
  <si>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</si>
  <si>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</si>
  <si>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</si>
  <si>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</si>
  <si>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</si>
  <si>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</si>
  <si>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</si>
  <si>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</si>
  <si>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</si>
  <si>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</si>
  <si>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</si>
  <si>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</si>
  <si>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</si>
  <si>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</si>
  <si>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</si>
  <si>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</si>
  <si>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</si>
  <si>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</si>
  <si>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</si>
  <si>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</si>
  <si>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</si>
  <si>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</si>
  <si>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</si>
  <si>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</si>
  <si>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</si>
  <si>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</si>
  <si>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</si>
  <si>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</si>
  <si>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</si>
  <si>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</si>
  <si>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</si>
  <si>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</si>
  <si>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</si>
  <si>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</si>
  <si>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</si>
  <si>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</si>
  <si>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</si>
  <si>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</si>
  <si>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</si>
  <si>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</si>
  <si>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</si>
  <si>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</si>
  <si>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</si>
  <si>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</si>
  <si>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</si>
  <si>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</si>
  <si>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</si>
  <si>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</si>
  <si>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</si>
  <si>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</si>
  <si>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</si>
  <si>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</si>
  <si>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</si>
  <si>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</si>
  <si>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</si>
  <si>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</si>
  <si>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</si>
  <si>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</si>
  <si>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</si>
  <si>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</si>
  <si>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</si>
  <si>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</si>
  <si>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</si>
  <si>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</si>
  <si>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</si>
  <si>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</si>
  <si>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</si>
  <si>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</si>
  <si>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</si>
  <si>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</si>
  <si>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</si>
  <si>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</si>
  <si>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</si>
  <si>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</si>
  <si>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</si>
  <si>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</si>
  <si>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</si>
  <si>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</si>
  <si>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</si>
  <si>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</si>
  <si>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</si>
  <si>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</si>
  <si>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</si>
  <si>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</si>
  <si>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</si>
  <si>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</si>
  <si>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</si>
  <si>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</si>
  <si>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</si>
  <si>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</si>
  <si>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</si>
  <si>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</si>
  <si>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</si>
  <si>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</si>
  <si>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</si>
  <si>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</si>
  <si>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</si>
  <si>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</si>
  <si>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</si>
  <si>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</si>
  <si>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</si>
  <si>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</si>
  <si>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</si>
  <si>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</si>
  <si>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</si>
  <si>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</si>
  <si>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</si>
  <si>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</si>
  <si>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</si>
  <si>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</si>
  <si>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</si>
  <si>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</si>
  <si>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</si>
  <si>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</si>
  <si>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</si>
  <si>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</si>
  <si>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</si>
  <si>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</si>
  <si>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</si>
  <si>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</si>
  <si>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</si>
  <si>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</si>
  <si>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</si>
  <si>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</si>
  <si>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</si>
  <si>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</si>
  <si>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</si>
  <si>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</si>
  <si>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</si>
  <si>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</si>
  <si>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</si>
  <si>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</si>
  <si>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</si>
  <si>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</si>
  <si>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</si>
  <si>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</si>
  <si>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</si>
  <si>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</si>
  <si>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</si>
  <si>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</si>
  <si>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</si>
  <si>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</si>
  <si>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</si>
  <si>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</si>
  <si>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</si>
  <si>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</si>
  <si>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</si>
  <si>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</si>
  <si>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</si>
  <si>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</si>
  <si>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</si>
  <si>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</si>
  <si>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</si>
  <si>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</si>
  <si>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</si>
  <si>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</si>
  <si>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</si>
  <si>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</si>
  <si>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</si>
  <si>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</si>
  <si>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</si>
  <si>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</si>
  <si>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</si>
  <si>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</si>
  <si>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</si>
  <si>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</si>
  <si>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</si>
  <si>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</si>
  <si>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</si>
  <si>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</si>
  <si>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</si>
  <si>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</si>
  <si>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</si>
  <si>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</si>
  <si>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</si>
  <si>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</si>
  <si>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</si>
  <si>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</si>
  <si>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</si>
  <si>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</si>
  <si>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</si>
  <si>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</si>
  <si>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</si>
  <si>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</si>
  <si>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</si>
  <si>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</si>
  <si>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</si>
  <si>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</si>
  <si>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</si>
  <si>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</si>
  <si>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</si>
  <si>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</si>
  <si>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</si>
  <si>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</si>
  <si>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</si>
  <si>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</si>
  <si>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</si>
  <si>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</si>
  <si>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</si>
  <si>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</si>
  <si>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</si>
  <si>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</si>
  <si>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</si>
  <si>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</si>
  <si>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</si>
  <si>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</si>
  <si>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</si>
  <si>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</si>
  <si>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</si>
  <si>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</si>
  <si>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</si>
  <si>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</si>
  <si>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</si>
  <si>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</si>
  <si>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</si>
  <si>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</si>
  <si>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</si>
  <si>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</si>
  <si>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</si>
  <si>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</si>
  <si>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</si>
  <si>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</si>
  <si>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</si>
  <si>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</si>
  <si>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</si>
  <si>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</si>
  <si>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</si>
  <si>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</si>
  <si>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</si>
  <si>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</si>
  <si>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</si>
  <si>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</si>
  <si>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</si>
  <si>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</si>
  <si>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</si>
  <si>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</si>
  <si>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</si>
  <si>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</si>
  <si>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</si>
  <si>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</si>
  <si>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</si>
  <si>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</si>
  <si>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</si>
  <si>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</si>
  <si>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</si>
  <si>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</si>
  <si>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</si>
  <si>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</si>
  <si>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</si>
  <si>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</si>
  <si>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</si>
  <si>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</si>
  <si>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</si>
  <si>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</si>
  <si>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</si>
  <si>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</si>
  <si>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</si>
  <si>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</si>
  <si>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</si>
  <si>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</si>
  <si>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</si>
  <si>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</si>
  <si>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</si>
  <si>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</si>
  <si>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</si>
  <si>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</si>
  <si>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</si>
  <si>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</si>
  <si>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</si>
  <si>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</si>
  <si>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</si>
  <si>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</si>
  <si>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</si>
  <si>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</si>
  <si>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</si>
  <si>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</si>
  <si>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</si>
  <si>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</si>
  <si>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</si>
  <si>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</si>
  <si>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</si>
  <si>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</si>
  <si>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</si>
  <si>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</si>
  <si>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</si>
  <si>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</si>
  <si>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</si>
  <si>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</si>
  <si>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</si>
  <si>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</si>
  <si>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</si>
  <si>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</si>
  <si>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</si>
  <si>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</si>
  <si>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</si>
  <si>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</si>
  <si>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</si>
  <si>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</si>
  <si>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</si>
  <si>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</si>
  <si>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</si>
  <si>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</si>
  <si>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</si>
  <si>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</si>
  <si>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</si>
  <si>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</si>
  <si>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</si>
  <si>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</si>
  <si>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</si>
  <si>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</si>
  <si>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</si>
  <si>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</si>
  <si>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</si>
  <si>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</si>
  <si>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</si>
  <si>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</si>
  <si>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</si>
  <si>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</si>
  <si>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</si>
  <si>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</si>
  <si>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</si>
  <si>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</si>
  <si>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</si>
  <si>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</si>
  <si>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</si>
  <si>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</si>
  <si>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</si>
  <si>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</si>
  <si>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</si>
  <si>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</si>
  <si>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</si>
  <si>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</si>
  <si>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</si>
  <si>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</si>
  <si>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</si>
  <si>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</si>
  <si>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</si>
  <si>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</si>
  <si>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</si>
  <si>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</si>
  <si>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</si>
  <si>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</si>
  <si>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</si>
  <si>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</si>
  <si>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</si>
  <si>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</si>
  <si>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</si>
  <si>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</si>
  <si>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</si>
  <si>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</si>
  <si>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</si>
  <si>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</si>
  <si>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</si>
  <si>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</si>
  <si>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</si>
  <si>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</si>
  <si>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</si>
  <si>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</si>
  <si>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</si>
  <si>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</si>
  <si>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</si>
  <si>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</si>
  <si>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</si>
  <si>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</si>
  <si>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</si>
  <si>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</si>
  <si>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</si>
  <si>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</si>
  <si>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</si>
  <si>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</si>
  <si>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</si>
  <si>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</si>
  <si>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</si>
  <si>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</si>
  <si>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</si>
  <si>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</si>
  <si>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</si>
  <si>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</si>
  <si>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</si>
  <si>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</si>
  <si>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</si>
  <si>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</si>
  <si>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</si>
  <si>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</si>
  <si>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</si>
  <si>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</si>
  <si>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</si>
  <si>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</si>
  <si>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</si>
  <si>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</si>
  <si>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</si>
  <si>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</si>
  <si>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</si>
  <si>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</si>
  <si>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</si>
  <si>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</si>
  <si>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</si>
  <si>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</si>
  <si>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</si>
  <si>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</si>
  <si>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</si>
  <si>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</si>
  <si>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</si>
  <si>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</si>
  <si>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</si>
  <si>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</si>
  <si>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</si>
  <si>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</si>
  <si>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</si>
  <si>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</si>
  <si>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</si>
  <si>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</si>
  <si>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</si>
  <si>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</si>
  <si>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</si>
  <si>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</si>
  <si>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</si>
  <si>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</si>
  <si>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</si>
  <si>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</si>
  <si>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</si>
  <si>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</si>
  <si>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</si>
  <si>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</si>
  <si>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</si>
  <si>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</si>
  <si>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</si>
  <si>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</si>
  <si>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</si>
  <si>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</si>
  <si>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</si>
  <si>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</si>
  <si>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</si>
  <si>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</si>
  <si>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</si>
  <si>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</si>
  <si>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</si>
  <si>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</si>
  <si>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</si>
  <si>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</si>
  <si>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</si>
  <si>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</si>
  <si>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</si>
  <si>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</si>
  <si>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</si>
  <si>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</si>
  <si>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</si>
  <si>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</si>
  <si>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</si>
  <si>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</si>
  <si>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</si>
  <si>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</si>
  <si>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</si>
  <si>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</si>
  <si>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</si>
  <si>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</si>
  <si>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</si>
  <si>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</si>
  <si>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</si>
  <si>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</si>
  <si>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</si>
  <si>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</si>
  <si>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</si>
  <si>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</si>
  <si>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</si>
  <si>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</si>
  <si>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</si>
  <si>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</si>
  <si>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</si>
  <si>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</si>
  <si>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</si>
  <si>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</si>
  <si>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</si>
  <si>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</si>
  <si>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</si>
  <si>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</si>
  <si>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</si>
  <si>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</si>
  <si>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</si>
  <si>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</si>
  <si>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</si>
  <si>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</si>
  <si>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</si>
  <si>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</si>
  <si>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</si>
  <si>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</si>
  <si>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</si>
  <si>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</si>
  <si>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</si>
  <si>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</si>
  <si>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</si>
  <si>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</si>
  <si>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</si>
  <si>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</si>
  <si>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</si>
  <si>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</si>
  <si>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</si>
  <si>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</si>
  <si>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</si>
  <si>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</si>
  <si>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</si>
  <si>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</si>
  <si>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</si>
  <si>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</si>
  <si>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</si>
  <si>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</si>
  <si>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</si>
  <si>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</si>
  <si>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</si>
  <si>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</si>
  <si>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</si>
  <si>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</si>
  <si>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</si>
  <si>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</si>
  <si>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</si>
  <si>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</si>
  <si>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</si>
  <si>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</si>
  <si>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</si>
  <si>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</si>
  <si>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</si>
  <si>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</si>
  <si>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</si>
  <si>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</si>
  <si>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</si>
  <si>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</si>
  <si>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</si>
  <si>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</si>
  <si>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</si>
  <si>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</si>
  <si>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</si>
  <si>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</si>
  <si>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</si>
  <si>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</si>
  <si>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</si>
  <si>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</si>
  <si>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</si>
  <si>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</si>
  <si>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</si>
  <si>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</si>
  <si>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</si>
  <si>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</si>
  <si>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</si>
  <si>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</si>
  <si>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</si>
  <si>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</si>
  <si>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</si>
  <si>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</si>
  <si>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</si>
  <si>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</si>
  <si>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</si>
  <si>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</si>
  <si>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</si>
  <si>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</si>
  <si>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</si>
  <si>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</si>
  <si>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</si>
  <si>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</si>
  <si>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</si>
  <si>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</si>
  <si>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</si>
  <si>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</si>
  <si>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</si>
  <si>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</si>
  <si>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</si>
  <si>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</si>
  <si>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</si>
  <si>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</si>
  <si>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</si>
  <si>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</si>
  <si>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</si>
  <si>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</si>
  <si>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</si>
  <si>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</si>
  <si>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</si>
  <si>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</si>
  <si>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</si>
  <si>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</si>
  <si>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</si>
  <si>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</si>
  <si>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</si>
  <si>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</si>
  <si>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</si>
  <si>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</si>
  <si>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</si>
  <si>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</si>
  <si>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</si>
  <si>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</si>
  <si>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</si>
  <si>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</si>
  <si>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</si>
  <si>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</si>
  <si>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</si>
  <si>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</si>
  <si>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</si>
  <si>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</si>
  <si>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</si>
  <si>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</si>
  <si>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</si>
  <si>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</si>
  <si>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</si>
  <si>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</si>
  <si>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</si>
  <si>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</si>
  <si>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</si>
  <si>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</si>
  <si>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</si>
  <si>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</si>
  <si>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</si>
  <si>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</si>
  <si>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</si>
  <si>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</si>
  <si>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</si>
  <si>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</si>
  <si>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</si>
  <si>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</si>
  <si>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</si>
  <si>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</si>
  <si>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</si>
  <si>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</si>
  <si>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</si>
  <si>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</si>
  <si>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</si>
  <si>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</si>
  <si>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</si>
  <si>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</si>
  <si>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</si>
  <si>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</si>
  <si>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</si>
  <si>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</si>
  <si>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</si>
  <si>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</si>
  <si>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</si>
  <si>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</si>
  <si>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</si>
  <si>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</si>
  <si>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</si>
  <si>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</si>
  <si>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</si>
  <si>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</si>
  <si>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</si>
  <si>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</si>
  <si>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</si>
  <si>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</si>
  <si>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</si>
  <si>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</si>
  <si>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</si>
  <si>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</si>
  <si>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</si>
  <si>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</si>
  <si>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</si>
  <si>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</si>
  <si>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</si>
  <si>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</si>
  <si>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</si>
  <si>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</si>
  <si>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</si>
  <si>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</si>
  <si>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</si>
  <si>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</si>
  <si>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</si>
  <si>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</si>
  <si>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</si>
  <si>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</si>
  <si>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</si>
  <si>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</si>
  <si>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</si>
  <si>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</si>
  <si>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</si>
  <si>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</si>
  <si>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</si>
  <si>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</si>
  <si>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</si>
  <si>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</si>
  <si>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</si>
  <si>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</si>
  <si>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</si>
  <si>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</si>
  <si>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</si>
  <si>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</si>
  <si>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</si>
  <si>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</si>
  <si>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</si>
  <si>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</si>
  <si>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</si>
  <si>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</si>
  <si>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</si>
  <si>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</si>
  <si>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</si>
  <si>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</si>
  <si>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</si>
  <si>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</si>
  <si>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</si>
  <si>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</si>
  <si>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</si>
  <si>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</si>
  <si>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</si>
  <si>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</si>
  <si>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</si>
  <si>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</si>
  <si>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</si>
  <si>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</si>
  <si>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</si>
  <si>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</si>
  <si>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</si>
  <si>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</si>
  <si>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</si>
  <si>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</si>
  <si>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</si>
  <si>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</si>
  <si>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</si>
  <si>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</si>
  <si>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</si>
  <si>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</si>
  <si>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</si>
  <si>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</si>
  <si>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</si>
  <si>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</si>
  <si>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</si>
  <si>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</si>
  <si>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</si>
  <si>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</si>
  <si>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</si>
  <si>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</si>
  <si>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</si>
  <si>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</si>
  <si>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</si>
  <si>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</si>
  <si>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</si>
  <si>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</si>
  <si>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</si>
  <si>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</si>
  <si>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</si>
  <si>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</si>
  <si>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</si>
  <si>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</si>
  <si>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</si>
  <si>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</si>
  <si>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</si>
  <si>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</si>
  <si>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</si>
  <si>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</si>
  <si>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</si>
  <si>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</si>
  <si>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</si>
  <si>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</si>
  <si>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</si>
  <si>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</si>
  <si>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</si>
  <si>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</si>
  <si>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</si>
  <si>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</si>
  <si>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</si>
  <si>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</si>
  <si>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</si>
  <si>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</si>
  <si>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</si>
  <si>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</si>
  <si>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</si>
  <si>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</si>
  <si>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</si>
  <si>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</si>
  <si>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</si>
  <si>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</si>
  <si>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</si>
  <si>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</si>
  <si>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</si>
  <si>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</si>
  <si>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</si>
  <si>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</si>
  <si>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</si>
  <si>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</si>
  <si>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</si>
  <si>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</si>
  <si>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</si>
  <si>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</si>
  <si>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</si>
  <si>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</si>
  <si>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</si>
  <si>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</si>
  <si>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</si>
  <si>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</si>
  <si>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</si>
  <si>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</si>
  <si>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</si>
  <si>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</si>
  <si>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</si>
  <si>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</si>
  <si>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</si>
  <si>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</si>
  <si>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</si>
  <si>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</si>
  <si>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</si>
  <si>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</si>
  <si>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</si>
  <si>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</si>
  <si>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</si>
  <si>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</si>
  <si>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</si>
  <si>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</si>
  <si>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</si>
  <si>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</si>
  <si>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</si>
  <si>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</si>
  <si>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</si>
  <si>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</si>
  <si>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</si>
  <si>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</si>
  <si>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</si>
  <si>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</si>
  <si>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</si>
  <si>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</si>
  <si>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</si>
  <si>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</si>
  <si>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</si>
  <si>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</si>
  <si>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</si>
  <si>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</si>
  <si>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</si>
  <si>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</si>
  <si>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</si>
  <si>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</si>
  <si>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</si>
  <si>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</si>
  <si>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</si>
  <si>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</si>
  <si>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</si>
  <si>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</si>
  <si>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</si>
  <si>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</si>
  <si>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</si>
  <si>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</si>
  <si>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</si>
  <si>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</si>
  <si>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</si>
  <si>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</si>
  <si>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</si>
  <si>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</si>
  <si>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</si>
  <si>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</si>
  <si>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</si>
  <si>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</si>
  <si>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</si>
  <si>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</si>
  <si>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</si>
  <si>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</si>
  <si>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</si>
  <si>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</si>
  <si>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</si>
  <si>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</si>
  <si>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</si>
  <si>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</si>
  <si>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</si>
  <si>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</si>
  <si>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</si>
  <si>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</si>
  <si>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</si>
  <si>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</si>
  <si>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</si>
  <si>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</si>
  <si>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</si>
  <si>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</si>
  <si>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</si>
  <si>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</si>
  <si>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</si>
  <si>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</si>
  <si>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</si>
  <si>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</si>
  <si>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</si>
  <si>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</si>
  <si>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</si>
  <si>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</si>
  <si>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</si>
  <si>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</si>
  <si>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</si>
  <si>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</si>
  <si>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</si>
  <si>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</si>
  <si>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</si>
  <si>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</si>
  <si>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</si>
  <si>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</si>
  <si>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</si>
  <si>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</si>
  <si>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</si>
  <si>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</si>
  <si>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</si>
  <si>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</si>
  <si>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</si>
  <si>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</si>
  <si>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</si>
  <si>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</si>
  <si>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</si>
  <si>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</si>
  <si>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</si>
  <si>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</si>
  <si>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</si>
  <si>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</si>
  <si>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</si>
  <si>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</si>
  <si>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</si>
  <si>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</si>
  <si>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</si>
  <si>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</si>
  <si>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</si>
  <si>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</si>
  <si>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</si>
  <si>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</si>
  <si>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</si>
  <si>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</si>
  <si>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</si>
  <si>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</si>
  <si>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</si>
  <si>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</si>
  <si>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</si>
  <si>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</si>
  <si>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</si>
  <si>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</si>
  <si>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</si>
  <si>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</si>
  <si>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</si>
  <si>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</si>
  <si>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</si>
  <si>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</si>
  <si>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</si>
  <si>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</si>
  <si>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</si>
  <si>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</si>
  <si>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</si>
  <si>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</si>
  <si>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</si>
  <si>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</si>
  <si>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</si>
  <si>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</si>
  <si>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</si>
  <si>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</si>
  <si>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</si>
  <si>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</si>
  <si>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</si>
  <si>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</si>
  <si>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</si>
  <si>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</si>
  <si>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</si>
  <si>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</si>
  <si>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</si>
  <si>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</si>
  <si>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</si>
  <si>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</si>
  <si>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</si>
  <si>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</si>
  <si>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</si>
  <si>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</si>
  <si>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</si>
  <si>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</si>
  <si>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</si>
  <si>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</si>
  <si>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</si>
  <si>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</si>
  <si>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</si>
  <si>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</si>
  <si>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</si>
  <si>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</si>
  <si>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</si>
  <si>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</si>
  <si>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</si>
  <si>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</si>
  <si>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</si>
  <si>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</si>
  <si>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</si>
  <si>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</si>
  <si>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</si>
  <si>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</si>
  <si>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</si>
  <si>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</si>
  <si>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</si>
  <si>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</si>
  <si>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</si>
  <si>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</si>
  <si>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</si>
  <si>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</si>
  <si>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</si>
  <si>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</si>
  <si>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</si>
  <si>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</si>
  <si>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</si>
  <si>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</si>
  <si>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</si>
  <si>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</si>
  <si>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</si>
  <si>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</si>
  <si>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</si>
  <si>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</si>
  <si>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</si>
  <si>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</si>
  <si>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</si>
  <si>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</si>
  <si>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</si>
  <si>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</si>
  <si>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</si>
  <si>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</si>
  <si>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</si>
  <si>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</si>
  <si>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</si>
  <si>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</si>
  <si>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</si>
  <si>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</si>
  <si>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</si>
  <si>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</si>
  <si>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</si>
  <si>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</si>
  <si>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</si>
  <si>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</si>
  <si>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</si>
  <si>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</si>
  <si>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</si>
  <si>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</si>
  <si>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</si>
  <si>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</si>
  <si>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</si>
  <si>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</si>
  <si>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</si>
  <si>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</si>
  <si>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</si>
  <si>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</si>
  <si>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</si>
  <si>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</si>
  <si>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</si>
  <si>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</si>
  <si>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</si>
  <si>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</si>
  <si>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</si>
  <si>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</si>
  <si>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</si>
  <si>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</si>
  <si>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</si>
  <si>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</si>
  <si>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</si>
  <si>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</si>
  <si>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</si>
  <si>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</si>
  <si>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</si>
  <si>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</si>
  <si>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</si>
  <si>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</si>
  <si>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</si>
  <si>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</si>
  <si>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</si>
  <si>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</si>
  <si>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</si>
  <si>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</si>
  <si>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</si>
  <si>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</si>
  <si>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</si>
  <si>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</si>
  <si>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</si>
  <si>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</si>
  <si>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</si>
  <si>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</si>
  <si>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</si>
  <si>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</si>
  <si>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</si>
  <si>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</si>
  <si>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</si>
  <si>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</si>
  <si>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</si>
  <si>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</si>
  <si>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</si>
  <si>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</si>
  <si>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</si>
  <si>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</si>
  <si>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</si>
  <si>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</si>
  <si>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</si>
  <si>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</si>
  <si>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</si>
  <si>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</si>
  <si>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</si>
  <si>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</si>
  <si>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</si>
  <si>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</si>
  <si>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</si>
  <si>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</si>
  <si>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</si>
  <si>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</si>
  <si>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</si>
  <si>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</si>
  <si>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</si>
  <si>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</si>
  <si>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</si>
  <si>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</si>
  <si>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</si>
  <si>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</si>
  <si>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</si>
  <si>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</si>
  <si>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</si>
  <si>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</si>
  <si>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</si>
  <si>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</si>
  <si>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</si>
  <si>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</si>
  <si>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</si>
  <si>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</si>
  <si>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</si>
  <si>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</si>
  <si>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</si>
  <si>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</si>
  <si>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</si>
  <si>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</si>
  <si>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</si>
  <si>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</si>
  <si>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</si>
  <si>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</si>
  <si>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</si>
  <si>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</si>
  <si>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</si>
  <si>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</si>
  <si>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</si>
  <si>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</si>
  <si>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</si>
  <si>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</si>
  <si>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</si>
  <si>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</si>
  <si>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</si>
  <si>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</si>
  <si>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</si>
  <si>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</si>
  <si>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</si>
  <si>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</si>
  <si>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</si>
  <si>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</si>
  <si>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</si>
  <si>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</si>
  <si>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</si>
  <si>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</si>
  <si>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</si>
  <si>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</si>
  <si>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</si>
  <si>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</si>
  <si>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</si>
  <si>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</si>
  <si>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</si>
  <si>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</si>
  <si>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</si>
  <si>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</si>
  <si>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</si>
  <si>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</si>
  <si>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</si>
  <si>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</si>
  <si>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</si>
  <si>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</si>
  <si>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</si>
  <si>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</si>
  <si>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</si>
  <si>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</si>
  <si>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</si>
  <si>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</si>
  <si>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</si>
  <si>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</si>
  <si>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</si>
  <si>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</si>
  <si>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</si>
  <si>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</si>
  <si>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</si>
  <si>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</si>
  <si>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</si>
  <si>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</si>
  <si>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</si>
  <si>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</si>
  <si>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</si>
  <si>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</si>
  <si>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</si>
  <si>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</si>
  <si>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</si>
  <si>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</si>
  <si>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</si>
  <si>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</si>
  <si>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</si>
  <si>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</si>
  <si>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</si>
  <si>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</si>
  <si>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</si>
  <si>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</si>
  <si>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</si>
  <si>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</si>
  <si>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</si>
  <si>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</si>
  <si>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</si>
  <si>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</si>
  <si>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</si>
  <si>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</si>
  <si>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</si>
  <si>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</si>
  <si>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</si>
  <si>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</si>
  <si>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</si>
  <si>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</si>
  <si>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</si>
  <si>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</si>
  <si>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</si>
  <si>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</si>
  <si>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</si>
  <si>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</si>
  <si>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</si>
  <si>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</si>
  <si>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</si>
  <si>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</si>
  <si>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</si>
  <si>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</si>
  <si>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</si>
  <si>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</si>
  <si>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</si>
  <si>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</si>
  <si>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</si>
  <si>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</si>
  <si>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</si>
  <si>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</si>
  <si>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</si>
  <si>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</si>
  <si>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</si>
  <si>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</si>
  <si>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</si>
  <si>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</si>
  <si>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</si>
  <si>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</si>
  <si>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</si>
  <si>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</si>
  <si>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</si>
  <si>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</si>
  <si>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</si>
  <si>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</si>
  <si>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</si>
  <si>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</si>
  <si>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</si>
  <si>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</si>
  <si>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</si>
  <si>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</si>
  <si>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</si>
  <si>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</si>
  <si>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</si>
  <si>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</si>
  <si>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</si>
  <si>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</si>
  <si>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</si>
  <si>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</si>
  <si>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</si>
  <si>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</si>
  <si>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</si>
  <si>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</si>
  <si>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</si>
  <si>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</si>
  <si>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</si>
  <si>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</si>
  <si>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</si>
  <si>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</si>
  <si>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</si>
  <si>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</si>
  <si>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</si>
  <si>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</si>
  <si>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</si>
  <si>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</si>
  <si>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</si>
  <si>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</si>
  <si>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</si>
  <si>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</si>
  <si>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</si>
  <si>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</si>
  <si>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</si>
  <si>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</si>
  <si>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</si>
  <si>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</si>
  <si>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</si>
  <si>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</si>
  <si>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</si>
  <si>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</si>
  <si>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</si>
  <si>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</si>
  <si>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</si>
  <si>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</si>
  <si>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</si>
  <si>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</si>
  <si>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</si>
  <si>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</si>
  <si>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</si>
  <si>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</si>
  <si>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</si>
  <si>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</si>
  <si>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</si>
  <si>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</si>
  <si>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</si>
  <si>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</si>
  <si>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</si>
  <si>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</si>
  <si>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</si>
  <si>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</si>
  <si>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</si>
  <si>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</si>
  <si>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</si>
  <si>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</si>
  <si>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</si>
  <si>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</si>
  <si>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</si>
  <si>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</si>
  <si>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</si>
  <si>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</si>
  <si>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</si>
  <si>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</si>
  <si>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</si>
  <si>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</si>
  <si>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</si>
  <si>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</si>
  <si>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</si>
  <si>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</si>
  <si>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</si>
  <si>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</si>
  <si>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</si>
  <si>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</si>
  <si>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</si>
  <si>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</si>
  <si>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</si>
  <si>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</si>
  <si>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</si>
  <si>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</si>
  <si>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</si>
  <si>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</si>
  <si>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</si>
  <si>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</si>
  <si>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</si>
  <si>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</si>
  <si>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</si>
  <si>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</si>
  <si>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</si>
  <si>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</si>
  <si>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</si>
  <si>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</si>
  <si>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</si>
  <si>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</si>
  <si>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</si>
  <si>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</si>
  <si>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</si>
  <si>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</si>
  <si>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</si>
  <si>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</si>
  <si>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</si>
  <si>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</si>
  <si>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</si>
  <si>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</si>
  <si>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</si>
  <si>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</si>
  <si>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</si>
  <si>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</si>
  <si>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</si>
  <si>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</si>
  <si>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</si>
  <si>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</si>
  <si>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</si>
  <si>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</si>
  <si>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</si>
  <si>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</si>
  <si>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</si>
  <si>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</si>
  <si>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</si>
  <si>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</si>
  <si>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</si>
  <si>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</si>
  <si>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</si>
  <si>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</si>
  <si>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</si>
  <si>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</si>
  <si>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</si>
  <si>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</si>
  <si>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</si>
  <si>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</si>
  <si>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</si>
  <si>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</si>
  <si>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</si>
  <si>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</si>
  <si>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</si>
  <si>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</si>
  <si>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</si>
  <si>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</si>
  <si>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</si>
  <si>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</si>
  <si>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</si>
  <si>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</si>
  <si>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</si>
  <si>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</si>
  <si>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</si>
  <si>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</si>
  <si>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</si>
  <si>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</si>
  <si>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</si>
  <si>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</si>
  <si>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</si>
  <si>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</si>
  <si>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</si>
  <si>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</si>
  <si>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</si>
  <si>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</si>
  <si>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</si>
  <si>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</si>
  <si>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</si>
  <si>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</si>
  <si>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</si>
  <si>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</si>
  <si>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</si>
  <si>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</si>
  <si>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</si>
  <si>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</si>
  <si>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</si>
  <si>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</si>
  <si>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</si>
  <si>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</si>
  <si>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</si>
  <si>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</si>
  <si>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</si>
  <si>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</si>
  <si>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</si>
  <si>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</si>
  <si>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</si>
  <si>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</si>
  <si>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</si>
  <si>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</si>
  <si>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</si>
  <si>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</si>
  <si>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</si>
  <si>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</si>
  <si>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</si>
  <si>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</si>
  <si>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</si>
  <si>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</si>
  <si>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</si>
  <si>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</si>
  <si>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</si>
  <si>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</si>
  <si>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</si>
  <si>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</si>
  <si>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</si>
  <si>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</si>
  <si>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</si>
  <si>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</si>
  <si>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</si>
  <si>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</si>
  <si>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</si>
  <si>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</si>
  <si>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</si>
  <si>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</si>
  <si>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</si>
  <si>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</si>
  <si>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</si>
  <si>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</si>
  <si>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</si>
  <si>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</si>
  <si>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</si>
  <si>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</si>
  <si>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</si>
  <si>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</si>
  <si>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</si>
  <si>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</si>
  <si>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</si>
  <si>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</si>
  <si>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</si>
  <si>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</si>
  <si>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</si>
  <si>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</si>
  <si>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</si>
  <si>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</si>
  <si>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</si>
  <si>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</si>
  <si>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</si>
  <si>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</si>
  <si>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</si>
  <si>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</si>
  <si>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</si>
  <si>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</si>
  <si>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</si>
  <si>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</si>
  <si>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</si>
  <si>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</si>
  <si>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</si>
  <si>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</si>
  <si>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</si>
  <si>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</si>
  <si>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</si>
  <si>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</si>
  <si>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</si>
  <si>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</si>
  <si>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</si>
  <si>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</si>
  <si>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</si>
  <si>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</si>
  <si>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</si>
  <si>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</si>
  <si>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</si>
  <si>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</si>
  <si>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</si>
  <si>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</si>
  <si>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</si>
  <si>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</si>
  <si>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</si>
  <si>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</si>
  <si>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</si>
  <si>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</si>
  <si>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</si>
  <si>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</si>
  <si>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</si>
  <si>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</si>
  <si>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</si>
  <si>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</si>
  <si>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</si>
  <si>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</si>
  <si>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</si>
  <si>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</si>
  <si>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</si>
  <si>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</si>
  <si>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</si>
  <si>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</si>
  <si>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</si>
  <si>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</si>
  <si>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</si>
  <si>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</si>
  <si>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</si>
  <si>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</si>
  <si>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</si>
  <si>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</si>
  <si>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</si>
  <si>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</si>
  <si>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</si>
  <si>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</si>
  <si>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</si>
  <si>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</si>
  <si>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</si>
  <si>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</si>
  <si>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</si>
  <si>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</si>
  <si>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</si>
  <si>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</si>
  <si>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</si>
  <si>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</si>
  <si>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</si>
  <si>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</si>
  <si>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</si>
  <si>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</si>
  <si>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</si>
  <si>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</si>
  <si>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</si>
  <si>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</si>
  <si>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</si>
  <si>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</si>
  <si>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</si>
  <si>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</si>
  <si>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</si>
  <si>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</si>
  <si>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</si>
  <si>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</si>
  <si>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</si>
  <si>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</si>
  <si>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</si>
  <si>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</si>
  <si>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</si>
  <si>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</si>
  <si>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</si>
  <si>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</si>
  <si>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</si>
  <si>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</si>
  <si>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</si>
  <si>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</si>
  <si>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</si>
  <si>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</si>
  <si>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</si>
  <si>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</si>
  <si>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</si>
  <si>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</si>
  <si>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</si>
  <si>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</si>
  <si>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</si>
  <si>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</si>
  <si>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</si>
  <si>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</si>
  <si>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</si>
  <si>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</si>
  <si>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</si>
  <si>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</si>
  <si>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</si>
  <si>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</si>
  <si>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</si>
  <si>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</si>
  <si>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</si>
  <si>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</si>
  <si>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</si>
  <si>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</si>
  <si>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</si>
  <si>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</si>
  <si>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</si>
  <si>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</si>
  <si>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</si>
  <si>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</si>
  <si>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</si>
  <si>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</si>
  <si>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</si>
  <si>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</si>
  <si>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</si>
  <si>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</si>
  <si>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</si>
  <si>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</si>
  <si>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</si>
  <si>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</si>
  <si>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</si>
  <si>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</si>
  <si>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</si>
  <si>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</si>
  <si>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</si>
  <si>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</si>
  <si>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</si>
  <si>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</si>
  <si>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</si>
  <si>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</si>
  <si>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</si>
  <si>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</si>
  <si>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</si>
  <si>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</si>
  <si>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</si>
  <si>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</si>
  <si>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</si>
  <si>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</si>
  <si>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</si>
  <si>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</si>
  <si>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</si>
  <si>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</si>
  <si>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</si>
  <si>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</si>
  <si>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</si>
  <si>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</si>
  <si>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</si>
  <si>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</si>
  <si>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</si>
  <si>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</si>
  <si>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</si>
  <si>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</si>
  <si>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</si>
  <si>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</si>
  <si>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</si>
  <si>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</si>
  <si>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</si>
  <si>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</si>
  <si>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</si>
  <si>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</si>
  <si>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</si>
  <si>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</si>
  <si>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</si>
  <si>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</si>
  <si>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</si>
  <si>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</si>
  <si>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</si>
  <si>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</si>
  <si>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</si>
  <si>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</si>
  <si>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</si>
  <si>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</si>
  <si>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</si>
  <si>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</si>
  <si>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</si>
  <si>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</si>
  <si>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</si>
  <si>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</si>
  <si>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</si>
  <si>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</si>
  <si>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</si>
  <si>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</si>
  <si>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</si>
  <si>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</si>
  <si>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</si>
  <si>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</si>
  <si>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</si>
  <si>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</si>
  <si>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</si>
  <si>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</si>
  <si>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</si>
  <si>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</si>
  <si>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</si>
  <si>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</si>
  <si>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</si>
  <si>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</si>
  <si>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</si>
  <si>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</si>
  <si>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</si>
  <si>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</si>
  <si>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</si>
  <si>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</si>
  <si>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</si>
  <si>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</si>
  <si>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</si>
  <si>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</si>
  <si>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</si>
  <si>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</si>
  <si>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</si>
  <si>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</si>
  <si>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</si>
  <si>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</si>
  <si>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</si>
  <si>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</si>
  <si>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</si>
  <si>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</si>
  <si>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</si>
  <si>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</si>
  <si>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</si>
  <si>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</si>
  <si>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</si>
  <si>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</si>
  <si>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</si>
  <si>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</si>
  <si>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</si>
  <si>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</si>
  <si>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</si>
  <si>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</si>
  <si>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</si>
  <si>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</si>
  <si>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</si>
  <si>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</si>
  <si>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</si>
  <si>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</si>
  <si>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</si>
  <si>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</si>
  <si>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</si>
  <si>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</si>
  <si>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</si>
  <si>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</si>
  <si>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</si>
  <si>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</si>
  <si>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</si>
  <si>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</si>
  <si>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</si>
  <si>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</si>
  <si>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</si>
  <si>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</si>
  <si>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</si>
  <si>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</si>
  <si>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</si>
  <si>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</si>
  <si>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</si>
  <si>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</si>
  <si>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</si>
  <si>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</si>
  <si>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</si>
  <si>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</si>
  <si>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</si>
  <si>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</si>
  <si>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</si>
  <si>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</si>
  <si>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</si>
  <si>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</si>
  <si>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</si>
  <si>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</si>
  <si>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</si>
  <si>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</si>
  <si>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</si>
  <si>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</si>
  <si>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</si>
  <si>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</si>
  <si>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</si>
  <si>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</si>
  <si>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</si>
  <si>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</si>
  <si>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</si>
  <si>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</si>
  <si>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</si>
  <si>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</si>
  <si>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</si>
  <si>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</si>
  <si>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</si>
  <si>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</si>
  <si>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</si>
  <si>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</si>
  <si>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</si>
  <si>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</si>
  <si>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</si>
  <si>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</si>
  <si>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</si>
  <si>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</si>
  <si>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</si>
  <si>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</si>
  <si>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</si>
  <si>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</si>
  <si>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</si>
  <si>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</si>
  <si>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</si>
  <si>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</si>
  <si>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</si>
  <si>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</si>
  <si>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</si>
  <si>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</si>
  <si>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</si>
  <si>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</si>
  <si>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</si>
  <si>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</si>
  <si>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</si>
  <si>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</si>
  <si>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</si>
  <si>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</si>
  <si>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</si>
  <si>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</si>
  <si>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</si>
  <si>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</si>
  <si>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</si>
  <si>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</si>
  <si>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</si>
  <si>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</si>
  <si>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</si>
  <si>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</si>
  <si>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</si>
  <si>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</si>
  <si>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</si>
  <si>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</si>
  <si>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</si>
  <si>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</si>
  <si>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</si>
  <si>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</si>
  <si>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</si>
  <si>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</si>
  <si>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</si>
  <si>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</si>
  <si>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</si>
  <si>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</si>
  <si>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</si>
  <si>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</si>
  <si>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</si>
  <si>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</si>
  <si>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</si>
  <si>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</si>
  <si>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</si>
  <si>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</si>
  <si>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</si>
  <si>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</si>
  <si>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</si>
  <si>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</si>
  <si>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</si>
  <si>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</si>
  <si>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</si>
  <si>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</si>
  <si>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</si>
  <si>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</si>
  <si>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</si>
  <si>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</si>
  <si>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</si>
  <si>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</si>
  <si>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</si>
  <si>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</si>
  <si>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</si>
  <si>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</si>
  <si>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</si>
  <si>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</si>
  <si>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</si>
  <si>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</si>
  <si>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</si>
  <si>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</si>
  <si>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</si>
  <si>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</si>
  <si>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</si>
  <si>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</si>
  <si>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</si>
  <si>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</si>
  <si>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</si>
  <si>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</si>
  <si>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</si>
  <si>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</si>
  <si>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</si>
  <si>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</si>
  <si>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</si>
  <si>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</si>
  <si>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</si>
  <si>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</si>
  <si>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</si>
  <si>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</si>
  <si>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</si>
  <si>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</si>
  <si>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</si>
  <si>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</si>
  <si>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</si>
  <si>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</si>
  <si>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</si>
  <si>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</si>
  <si>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</si>
  <si>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</si>
  <si>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</si>
  <si>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</si>
  <si>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</si>
  <si>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</si>
  <si>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</si>
  <si>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</si>
  <si>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</si>
  <si>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</si>
  <si>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</si>
  <si>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</si>
  <si>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</si>
  <si>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</si>
  <si>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</si>
  <si>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</si>
  <si>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</si>
  <si>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</si>
  <si>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</si>
  <si>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</si>
  <si>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</si>
  <si>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</si>
  <si>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</si>
  <si>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</si>
  <si>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</si>
  <si>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</si>
  <si>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</si>
  <si>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</si>
  <si>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</si>
  <si>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</si>
  <si>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</si>
  <si>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</si>
  <si>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</si>
  <si>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</si>
  <si>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</si>
  <si>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</si>
  <si>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</si>
  <si>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</si>
  <si>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</si>
  <si>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</si>
  <si>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</si>
  <si>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</si>
  <si>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</si>
  <si>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</si>
  <si>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</si>
  <si>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</si>
  <si>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</si>
  <si>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</si>
  <si>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</si>
  <si>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</si>
  <si>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</si>
  <si>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</si>
  <si>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</si>
  <si>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</si>
  <si>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</si>
  <si>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</si>
  <si>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</si>
  <si>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</si>
  <si>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</si>
  <si>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</si>
  <si>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</si>
  <si>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</si>
  <si>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</si>
  <si>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</si>
  <si>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</si>
  <si>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</si>
  <si>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</si>
  <si>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</si>
  <si>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</si>
  <si>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</si>
  <si>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</si>
  <si>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</si>
  <si>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</si>
  <si>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</si>
  <si>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</si>
  <si>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</si>
  <si>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</si>
  <si>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</si>
  <si>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</si>
  <si>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</si>
  <si>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</si>
  <si>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</si>
  <si>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</si>
  <si>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</si>
  <si>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</si>
  <si>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</si>
  <si>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</si>
  <si>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</si>
  <si>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</si>
  <si>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</si>
  <si>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</si>
  <si>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</si>
  <si>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</si>
  <si>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</si>
  <si>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</si>
  <si>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</si>
  <si>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</si>
  <si>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</si>
  <si>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</si>
  <si>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</si>
  <si>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</si>
  <si>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</si>
  <si>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</si>
  <si>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</si>
  <si>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</si>
  <si>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</si>
  <si>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</si>
  <si>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</si>
  <si>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</si>
  <si>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</si>
  <si>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</si>
  <si>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</si>
  <si>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</si>
  <si>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</si>
  <si>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</si>
  <si>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</si>
  <si>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</si>
  <si>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</si>
  <si>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</si>
  <si>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</si>
  <si>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</si>
  <si>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</si>
  <si>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</si>
  <si>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</si>
  <si>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</si>
  <si>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</si>
  <si>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</si>
  <si>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</si>
  <si>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</si>
  <si>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</si>
  <si>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</si>
  <si>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</si>
  <si>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</si>
  <si>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</si>
  <si>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</si>
  <si>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</si>
  <si>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</si>
  <si>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</si>
  <si>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</si>
  <si>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</si>
  <si>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</si>
  <si>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</si>
  <si>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</si>
  <si>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</si>
  <si>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</si>
  <si>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</si>
  <si>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</si>
  <si>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</si>
  <si>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</si>
  <si>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</si>
  <si>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</si>
  <si>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</si>
  <si>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</si>
  <si>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</si>
  <si>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</si>
  <si>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</si>
  <si>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</si>
  <si>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</si>
  <si>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</si>
  <si>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</si>
  <si>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</si>
  <si>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</si>
  <si>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</si>
  <si>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</si>
  <si>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</si>
  <si>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</si>
  <si>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</si>
  <si>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</si>
  <si>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</si>
  <si>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</si>
  <si>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</si>
  <si>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</si>
  <si>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</si>
  <si>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</si>
  <si>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</si>
  <si>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</si>
  <si>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</si>
  <si>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</si>
  <si>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</si>
  <si>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</si>
  <si>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</si>
  <si>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</si>
  <si>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</si>
  <si>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</si>
  <si>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</si>
  <si>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</si>
  <si>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</si>
  <si>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</si>
  <si>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</si>
  <si>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</si>
  <si>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</si>
  <si>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</si>
  <si>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</si>
  <si>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</si>
  <si>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</si>
  <si>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</si>
  <si>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</si>
  <si>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</si>
  <si>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</si>
  <si>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</si>
  <si>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</si>
  <si>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</si>
  <si>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</si>
  <si>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</si>
  <si>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</si>
  <si>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</si>
  <si>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</si>
  <si>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</si>
  <si>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</si>
  <si>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</si>
  <si>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</si>
  <si>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</si>
  <si>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</si>
  <si>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</si>
  <si>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</si>
  <si>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</si>
  <si>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</si>
  <si>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</si>
  <si>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</si>
  <si>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</si>
  <si>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</si>
  <si>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</si>
  <si>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</si>
  <si>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</si>
  <si>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</si>
  <si>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</si>
  <si>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</si>
  <si>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</si>
  <si>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</si>
  <si>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</si>
  <si>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</si>
  <si>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</si>
  <si>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</si>
  <si>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</si>
  <si>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</si>
  <si>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</si>
  <si>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</si>
  <si>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</si>
  <si>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</si>
  <si>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</si>
  <si>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</si>
  <si>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</si>
  <si>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</si>
  <si>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</si>
  <si>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</si>
  <si>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</si>
  <si>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</si>
  <si>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</si>
  <si>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</si>
  <si>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</si>
  <si>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</si>
  <si>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</si>
  <si>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</si>
  <si>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</si>
  <si>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</si>
  <si>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</si>
  <si>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</si>
  <si>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</si>
  <si>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</si>
  <si>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</si>
  <si>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</si>
  <si>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</si>
  <si>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</si>
  <si>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</si>
  <si>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</si>
  <si>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</si>
  <si>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</si>
  <si>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</si>
  <si>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</si>
  <si>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</si>
  <si>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</si>
  <si>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</si>
  <si>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</si>
  <si>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</si>
  <si>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</si>
  <si>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</si>
  <si>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</si>
  <si>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</si>
  <si>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</si>
  <si>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</si>
  <si>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</si>
  <si>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</si>
  <si>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</si>
  <si>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</si>
  <si>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</si>
  <si>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</si>
  <si>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</si>
  <si>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</si>
  <si>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</si>
  <si>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</si>
  <si>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</si>
  <si>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</si>
  <si>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</si>
  <si>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</si>
  <si>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</si>
  <si>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</si>
  <si>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</si>
  <si>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</si>
  <si>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</si>
  <si>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</si>
  <si>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</si>
  <si>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</si>
  <si>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</si>
  <si>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</si>
  <si>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</si>
  <si>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</si>
  <si>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</si>
  <si>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</si>
  <si>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</si>
  <si>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</si>
  <si>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</si>
  <si>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</si>
  <si>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</si>
  <si>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</si>
  <si>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</si>
  <si>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</si>
  <si>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</si>
  <si>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</si>
  <si>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</si>
  <si>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</si>
  <si>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</si>
  <si>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</si>
  <si>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</si>
  <si>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</si>
  <si>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</si>
  <si>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</si>
  <si>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</si>
  <si>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</si>
  <si>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</si>
  <si>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</si>
  <si>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</si>
  <si>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</si>
  <si>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</si>
  <si>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</si>
  <si>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</si>
  <si>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</si>
  <si>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</si>
  <si>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</si>
  <si>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</si>
  <si>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</si>
  <si>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</si>
  <si>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</si>
  <si>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</si>
  <si>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</si>
  <si>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</si>
  <si>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</si>
  <si>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</si>
  <si>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</si>
  <si>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</si>
  <si>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</si>
  <si>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</si>
  <si>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</si>
  <si>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</si>
  <si>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</si>
  <si>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</si>
  <si>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</si>
  <si>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</si>
  <si>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</si>
  <si>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</si>
  <si>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</si>
  <si>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</si>
  <si>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</si>
  <si>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</si>
  <si>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</si>
  <si>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</si>
  <si>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</si>
  <si>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</si>
  <si>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</si>
  <si>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</si>
  <si>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</si>
  <si>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</si>
  <si>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</si>
  <si>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</si>
  <si>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</si>
  <si>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</si>
  <si>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</si>
  <si>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</si>
  <si>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</si>
  <si>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</si>
  <si>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</si>
  <si>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</si>
  <si>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</si>
  <si>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</si>
  <si>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</si>
  <si>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</si>
  <si>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</si>
  <si>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</si>
  <si>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</si>
  <si>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</si>
  <si>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</si>
  <si>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</si>
  <si>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</si>
  <si>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</si>
  <si>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</si>
  <si>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</si>
  <si>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</si>
  <si>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</si>
  <si>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</si>
  <si>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</si>
  <si>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</si>
  <si>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</si>
  <si>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</si>
  <si>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</si>
  <si>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</si>
  <si>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</si>
  <si>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</si>
  <si>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</si>
  <si>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</si>
  <si>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</si>
  <si>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</si>
  <si>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</si>
  <si>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</si>
  <si>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</si>
  <si>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</si>
  <si>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</si>
  <si>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</si>
  <si>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</si>
  <si>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</si>
  <si>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</si>
  <si>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</si>
  <si>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</si>
  <si>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</si>
  <si>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</si>
  <si>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</si>
  <si>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</si>
  <si>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</si>
  <si>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</si>
  <si>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</si>
  <si>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</si>
  <si>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</si>
  <si>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</si>
  <si>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</si>
  <si>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</si>
  <si>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</si>
  <si>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</si>
  <si>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</si>
  <si>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</si>
  <si>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</si>
  <si>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</si>
  <si>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</si>
  <si>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</si>
  <si>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</si>
  <si>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</si>
  <si>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</si>
  <si>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</si>
  <si>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</si>
  <si>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</si>
  <si>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</si>
  <si>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</si>
  <si>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</si>
  <si>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</si>
  <si>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</si>
  <si>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</si>
  <si>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</si>
  <si>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</si>
  <si>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</si>
  <si>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</si>
  <si>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</si>
  <si>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</si>
  <si>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</si>
  <si>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</si>
  <si>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</si>
  <si>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</si>
  <si>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</si>
  <si>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</si>
  <si>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</si>
  <si>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</si>
  <si>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</si>
  <si>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</si>
  <si>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</si>
  <si>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</si>
  <si>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</si>
  <si>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</si>
  <si>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</si>
  <si>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</si>
  <si>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</si>
  <si>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</si>
  <si>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</si>
  <si>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</si>
  <si>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</si>
  <si>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</si>
  <si>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</si>
  <si>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</si>
  <si>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</si>
  <si>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</si>
  <si>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</si>
  <si>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</si>
  <si>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</si>
  <si>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</si>
  <si>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</si>
  <si>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</si>
  <si>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</si>
  <si>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</si>
  <si>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</si>
  <si>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</si>
  <si>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</si>
  <si>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</si>
  <si>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</si>
  <si>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</si>
  <si>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</si>
  <si>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</si>
  <si>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</si>
  <si>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</si>
  <si>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</si>
  <si>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</si>
  <si>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</si>
  <si>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</si>
  <si>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</si>
  <si>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</si>
  <si>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</si>
  <si>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</si>
  <si>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</si>
  <si>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</si>
  <si>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</si>
  <si>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</si>
  <si>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</si>
  <si>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</si>
  <si>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</si>
  <si>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</si>
  <si>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</si>
  <si>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</si>
  <si>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</si>
  <si>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</si>
  <si>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</si>
  <si>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</si>
  <si>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</si>
  <si>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</si>
  <si>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</si>
  <si>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</si>
  <si>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</si>
  <si>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</si>
  <si>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</si>
  <si>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</si>
  <si>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</si>
  <si>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</si>
  <si>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</si>
  <si>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</si>
  <si>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</si>
  <si>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</si>
  <si>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</si>
  <si>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</si>
  <si>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</si>
  <si>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</si>
  <si>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</si>
  <si>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</si>
  <si>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</si>
  <si>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</si>
  <si>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</si>
  <si>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</si>
  <si>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</si>
  <si>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</si>
  <si>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</si>
  <si>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</si>
  <si>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</si>
  <si>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</si>
  <si>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</si>
  <si>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</si>
  <si>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</si>
  <si>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</si>
  <si>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</si>
  <si>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</si>
  <si>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</si>
  <si>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</si>
  <si>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</si>
  <si>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</si>
  <si>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</si>
  <si>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</si>
  <si>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</si>
  <si>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</si>
  <si>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</si>
  <si>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</si>
  <si>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</si>
  <si>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</si>
  <si>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</si>
  <si>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</si>
  <si>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</si>
  <si>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</si>
  <si>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</si>
  <si>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</si>
  <si>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</si>
  <si>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</si>
  <si>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</si>
  <si>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</si>
  <si>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</si>
  <si>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</si>
  <si>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</si>
  <si>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</si>
  <si>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</si>
  <si>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</si>
  <si>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</si>
  <si>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</si>
  <si>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</si>
  <si>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</si>
  <si>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</si>
  <si>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</si>
  <si>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</si>
  <si>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</si>
  <si>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</si>
  <si>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</si>
  <si>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</si>
  <si>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</si>
  <si>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</si>
  <si>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</si>
  <si>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</si>
  <si>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</si>
  <si>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</si>
  <si>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</si>
  <si>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</si>
  <si>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</si>
  <si>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</si>
  <si>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</si>
  <si>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</si>
  <si>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</si>
  <si>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</si>
  <si>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</si>
  <si>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</si>
  <si>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</si>
  <si>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</si>
  <si>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</si>
  <si>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</si>
  <si>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</si>
  <si>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</si>
  <si>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</si>
  <si>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</si>
  <si>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</si>
  <si>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</si>
  <si>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</si>
  <si>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</si>
  <si>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</si>
  <si>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</si>
  <si>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</si>
  <si>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</si>
  <si>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</si>
  <si>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</si>
  <si>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</si>
  <si>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</si>
  <si>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</si>
  <si>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</si>
  <si>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</si>
  <si>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</si>
  <si>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</si>
  <si>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</si>
  <si>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</si>
  <si>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</si>
  <si>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</si>
  <si>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</si>
  <si>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</si>
  <si>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</si>
  <si>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</si>
  <si>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</si>
  <si>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</si>
  <si>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</si>
  <si>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</si>
  <si>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</si>
  <si>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</si>
  <si>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</si>
  <si>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</si>
  <si>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</si>
  <si>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</si>
  <si>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</si>
  <si>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</si>
  <si>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</si>
  <si>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</si>
  <si>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</si>
  <si>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</si>
  <si>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</si>
  <si>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</si>
  <si>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</si>
  <si>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</si>
  <si>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</si>
  <si>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</si>
  <si>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</si>
  <si>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</si>
  <si>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</si>
  <si>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</si>
  <si>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</si>
  <si>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</si>
  <si>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</si>
  <si>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</si>
  <si>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</si>
  <si>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</si>
  <si>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</si>
  <si>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</si>
  <si>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</si>
  <si>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</si>
  <si>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</si>
  <si>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</si>
  <si>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</si>
  <si>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</si>
  <si>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</si>
  <si>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</si>
  <si>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</si>
  <si>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</si>
  <si>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</si>
  <si>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</si>
  <si>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</si>
  <si>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</si>
  <si>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</si>
  <si>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</si>
  <si>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</si>
  <si>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</si>
  <si>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</si>
  <si>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</si>
  <si>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</si>
  <si>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</si>
  <si>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</si>
  <si>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</si>
  <si>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</si>
  <si>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</si>
  <si>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</si>
  <si>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</si>
  <si>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</si>
  <si>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</si>
  <si>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</si>
  <si>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</si>
  <si>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</si>
  <si>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</si>
  <si>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</si>
  <si>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</si>
  <si>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</si>
  <si>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</si>
  <si>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</si>
  <si>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</si>
  <si>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</si>
  <si>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</si>
  <si>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</si>
  <si>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</si>
  <si>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</si>
  <si>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</si>
  <si>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</si>
  <si>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</si>
  <si>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</si>
  <si>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</si>
  <si>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</si>
  <si>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</si>
  <si>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</si>
  <si>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</si>
  <si>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</si>
  <si>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</si>
  <si>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</si>
  <si>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</si>
  <si>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</si>
  <si>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</si>
  <si>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</si>
  <si>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</si>
  <si>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</si>
  <si>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</si>
  <si>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</si>
  <si>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</si>
  <si>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</si>
  <si>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</si>
  <si>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</si>
  <si>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</si>
  <si>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</si>
  <si>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</si>
  <si>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</si>
  <si>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</si>
  <si>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</si>
  <si>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</si>
  <si>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</si>
  <si>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</si>
  <si>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</si>
  <si>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</si>
  <si>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</si>
  <si>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</si>
  <si>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</si>
  <si>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</si>
  <si>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</si>
  <si>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</si>
  <si>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</si>
  <si>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</si>
  <si>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</si>
  <si>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</si>
  <si>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</si>
  <si>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</si>
  <si>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</si>
  <si>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</si>
  <si>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</si>
  <si>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</si>
  <si>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</si>
  <si>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</si>
  <si>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</si>
  <si>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</si>
  <si>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</si>
  <si>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</si>
  <si>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</si>
  <si>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</si>
  <si>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</si>
  <si>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</si>
  <si>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</si>
  <si>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</si>
  <si>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</si>
  <si>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</si>
  <si>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</si>
  <si>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</si>
  <si>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</si>
  <si>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</si>
  <si>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</si>
  <si>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</si>
  <si>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</si>
  <si>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</si>
  <si>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</si>
  <si>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</si>
  <si>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</si>
  <si>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</si>
  <si>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</si>
  <si>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</si>
  <si>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</si>
  <si>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</si>
  <si>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</si>
  <si>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</si>
  <si>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</si>
  <si>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</si>
  <si>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</si>
  <si>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</si>
  <si>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</si>
  <si>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</si>
  <si>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</si>
  <si>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</si>
  <si>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</si>
  <si>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</si>
  <si>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</si>
  <si>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</si>
  <si>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</si>
  <si>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</si>
  <si>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</si>
  <si>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</si>
  <si>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</si>
  <si>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</si>
  <si>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</si>
  <si>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</si>
  <si>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</si>
  <si>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</si>
  <si>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</si>
  <si>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</si>
  <si>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</si>
  <si>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</si>
  <si>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</si>
  <si>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</si>
  <si>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</si>
  <si>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</si>
  <si>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</si>
  <si>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</si>
  <si>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</si>
  <si>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</si>
  <si>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</si>
  <si>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</si>
  <si>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</si>
  <si>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</si>
  <si>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</si>
  <si>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</si>
  <si>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</si>
  <si>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</si>
  <si>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</si>
  <si>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</si>
  <si>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</si>
  <si>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</si>
  <si>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</si>
  <si>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</si>
  <si>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</si>
  <si>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</si>
  <si>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</si>
  <si>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</si>
  <si>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</si>
  <si>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</si>
  <si>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</si>
  <si>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</si>
  <si>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</si>
  <si>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</si>
  <si>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</si>
  <si>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</si>
  <si>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</si>
  <si>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</si>
  <si>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</si>
  <si>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</si>
  <si>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</si>
  <si>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</si>
  <si>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</si>
  <si>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</si>
  <si>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</si>
  <si>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</si>
  <si>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</si>
  <si>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</si>
  <si>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</si>
  <si>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</si>
  <si>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</si>
  <si>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</si>
  <si>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</si>
  <si>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</si>
  <si>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</si>
  <si>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</si>
  <si>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</si>
  <si>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</si>
  <si>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</si>
  <si>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</si>
  <si>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</si>
  <si>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</si>
  <si>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</si>
  <si>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</si>
  <si>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</si>
  <si>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</si>
  <si>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</si>
  <si>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</si>
  <si>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</si>
  <si>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</si>
  <si>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</si>
  <si>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</si>
  <si>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</si>
  <si>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</si>
  <si>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</si>
  <si>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</si>
  <si>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</si>
  <si>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</si>
  <si>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</si>
  <si>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</si>
  <si>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</si>
  <si>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</si>
  <si>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</si>
  <si>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</si>
  <si>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</si>
  <si>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</si>
  <si>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</si>
  <si>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</si>
  <si>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</si>
  <si>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</si>
  <si>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</si>
  <si>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</si>
  <si>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</si>
  <si>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</si>
  <si>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</si>
  <si>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</si>
  <si>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</si>
  <si>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</si>
  <si>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</si>
  <si>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</si>
  <si>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</si>
  <si>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</si>
  <si>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</si>
  <si>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</si>
  <si>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</si>
  <si>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</si>
  <si>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</si>
  <si>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</si>
  <si>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</si>
  <si>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</si>
  <si>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</si>
  <si>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</si>
  <si>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</si>
  <si>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</si>
  <si>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</si>
  <si>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</si>
  <si>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</si>
  <si>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</si>
  <si>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</si>
  <si>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</si>
  <si>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</si>
  <si>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</si>
  <si>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</si>
  <si>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</si>
  <si>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</si>
  <si>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</si>
  <si>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</si>
  <si>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</si>
  <si>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</si>
  <si>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</si>
  <si>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</si>
  <si>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</si>
  <si>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</si>
  <si>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</si>
  <si>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</si>
  <si>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</si>
  <si>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</si>
  <si>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</si>
  <si>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</si>
  <si>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</si>
  <si>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</si>
  <si>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</si>
  <si>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</si>
  <si>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</si>
  <si>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</si>
  <si>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</si>
  <si>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</si>
  <si>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</si>
  <si>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</si>
  <si>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</si>
  <si>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</si>
  <si>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</si>
  <si>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</si>
  <si>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</si>
  <si>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</si>
  <si>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</si>
  <si>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</si>
  <si>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</si>
  <si>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</si>
  <si>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</si>
  <si>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</si>
  <si>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</si>
  <si>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</si>
  <si>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</si>
  <si>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</si>
  <si>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</si>
  <si>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</si>
  <si>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</si>
  <si>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</si>
  <si>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</si>
  <si>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</si>
  <si>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</si>
  <si>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</si>
  <si>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</si>
  <si>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</si>
  <si>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</si>
  <si>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</si>
  <si>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</si>
  <si>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</si>
  <si>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</si>
  <si>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</si>
  <si>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</si>
  <si>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</si>
  <si>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</si>
  <si>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</si>
  <si>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</si>
  <si>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</si>
  <si>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</si>
  <si>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</si>
  <si>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</si>
  <si>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</si>
  <si>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</si>
  <si>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</si>
  <si>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</si>
  <si>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</si>
  <si>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</si>
  <si>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</si>
  <si>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</si>
  <si>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</si>
  <si>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</si>
  <si>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</si>
  <si>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</si>
  <si>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</si>
  <si>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</si>
  <si>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</si>
  <si>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</si>
  <si>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</si>
  <si>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</si>
  <si>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</si>
  <si>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</si>
  <si>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</si>
  <si>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</si>
  <si>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</si>
  <si>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</si>
  <si>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</si>
  <si>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</si>
  <si>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</si>
  <si>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</si>
  <si>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</si>
  <si>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</si>
  <si>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</si>
  <si>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</si>
  <si>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</si>
  <si>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</si>
  <si>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</si>
  <si>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</si>
  <si>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</si>
  <si>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</si>
  <si>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</si>
  <si>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</si>
  <si>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</si>
  <si>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</si>
  <si>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</si>
  <si>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</si>
  <si>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</si>
  <si>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</si>
  <si>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</si>
  <si>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</si>
  <si>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</si>
  <si>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</si>
  <si>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</si>
  <si>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</si>
  <si>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</si>
  <si>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</si>
  <si>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</si>
  <si>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</si>
  <si>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</si>
  <si>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</si>
  <si>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</si>
  <si>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</si>
  <si>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</si>
  <si>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</si>
  <si>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</si>
  <si>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</si>
  <si>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</si>
  <si>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</si>
  <si>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</si>
  <si>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</si>
  <si>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</si>
  <si>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</si>
  <si>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</si>
  <si>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</si>
  <si>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</si>
  <si>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</si>
  <si>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</si>
  <si>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</si>
  <si>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</si>
  <si>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</si>
  <si>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</si>
  <si>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</si>
  <si>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</si>
  <si>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</si>
  <si>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</si>
  <si>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</si>
  <si>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</si>
  <si>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</si>
  <si>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</si>
  <si>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</si>
  <si>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</si>
  <si>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</si>
  <si>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</si>
  <si>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</si>
  <si>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</si>
  <si>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</si>
  <si>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</si>
  <si>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</si>
  <si>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</si>
  <si>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</si>
  <si>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</si>
  <si>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</si>
  <si>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</si>
  <si>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</si>
  <si>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</si>
  <si>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</si>
  <si>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</si>
  <si>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</si>
  <si>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</si>
  <si>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</si>
  <si>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</si>
  <si>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</si>
  <si>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</si>
  <si>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</si>
  <si>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</si>
  <si>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</si>
  <si>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</si>
  <si>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</si>
  <si>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</si>
  <si>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</si>
  <si>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</si>
  <si>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</si>
  <si>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</si>
  <si>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</si>
  <si>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</si>
  <si>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</si>
  <si>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</si>
  <si>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</si>
  <si>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</si>
  <si>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</si>
  <si>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</si>
  <si>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</si>
  <si>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</si>
  <si>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</si>
  <si>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</si>
  <si>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</si>
  <si>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</si>
  <si>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</si>
  <si>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</si>
  <si>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</si>
  <si>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</si>
  <si>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</si>
  <si>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</si>
  <si>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</si>
  <si>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</si>
  <si>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</si>
  <si>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</si>
  <si>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</si>
  <si>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</si>
  <si>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</si>
  <si>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</si>
  <si>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</si>
  <si>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</si>
  <si>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</si>
  <si>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</si>
  <si>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</si>
  <si>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</si>
  <si>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</si>
  <si>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</si>
  <si>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</si>
  <si>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</si>
  <si>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</si>
  <si>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</si>
  <si>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</si>
  <si>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</si>
  <si>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</si>
  <si>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</si>
  <si>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</si>
  <si>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</si>
  <si>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</si>
  <si>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</si>
  <si>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</si>
  <si>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</si>
  <si>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</si>
  <si>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</si>
  <si>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</si>
  <si>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</si>
  <si>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</si>
  <si>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</si>
  <si>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</si>
  <si>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</si>
  <si>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</si>
  <si>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</si>
  <si>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</si>
  <si>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</si>
  <si>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</si>
  <si>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</si>
  <si>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</si>
  <si>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</si>
  <si>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</si>
  <si>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</si>
  <si>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</si>
  <si>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</si>
  <si>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</si>
  <si>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</si>
  <si>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</si>
  <si>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</si>
  <si>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</si>
  <si>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</si>
  <si>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</si>
  <si>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</si>
  <si>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</si>
  <si>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</si>
  <si>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</si>
  <si>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</si>
  <si>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</si>
  <si>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</si>
  <si>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</si>
  <si>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</si>
  <si>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</si>
  <si>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</si>
  <si>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</si>
  <si>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</si>
  <si>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</si>
  <si>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</si>
  <si>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</si>
  <si>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</si>
  <si>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</si>
  <si>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</si>
  <si>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</si>
  <si>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</si>
  <si>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</si>
  <si>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</si>
  <si>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</si>
  <si>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</si>
  <si>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</si>
  <si>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</si>
  <si>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</si>
  <si>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</si>
  <si>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</si>
  <si>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</si>
  <si>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</si>
  <si>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</si>
  <si>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</si>
  <si>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</si>
  <si>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</si>
  <si>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</si>
  <si>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</si>
  <si>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</si>
  <si>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</si>
  <si>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</si>
  <si>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</si>
  <si>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</si>
  <si>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</si>
  <si>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</si>
  <si>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</si>
  <si>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</si>
  <si>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</si>
  <si>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</si>
  <si>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</si>
  <si>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</si>
  <si>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</si>
  <si>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</si>
  <si>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</si>
  <si>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</si>
  <si>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</si>
  <si>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</si>
  <si>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</si>
  <si>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</si>
  <si>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</si>
  <si>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</si>
  <si>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</si>
  <si>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</si>
  <si>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</si>
  <si>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</si>
  <si>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</si>
  <si>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</si>
  <si>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</si>
  <si>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</si>
  <si>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</si>
  <si>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</si>
  <si>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</si>
  <si>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</si>
  <si>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</si>
  <si>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</si>
  <si>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</si>
  <si>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</si>
  <si>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</si>
  <si>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</si>
  <si>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</si>
  <si>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</si>
  <si>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</si>
  <si>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</si>
  <si>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</si>
  <si>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</si>
  <si>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</si>
  <si>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</si>
  <si>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</si>
  <si>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</si>
  <si>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</si>
  <si>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</si>
  <si>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</si>
  <si>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</si>
  <si>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</si>
  <si>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</si>
  <si>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</si>
  <si>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</si>
  <si>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</si>
  <si>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</si>
  <si>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</si>
  <si>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</si>
  <si>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</si>
  <si>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</si>
  <si>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</si>
  <si>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</si>
  <si>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</si>
  <si>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</si>
  <si>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</si>
  <si>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</si>
  <si>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</si>
  <si>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</si>
  <si>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</si>
  <si>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</si>
  <si>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</si>
  <si>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</si>
  <si>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</si>
  <si>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</si>
  <si>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</si>
  <si>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</si>
  <si>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</si>
  <si>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</si>
  <si>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</si>
  <si>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</si>
  <si>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</si>
  <si>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</si>
  <si>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</si>
  <si>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</si>
  <si>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</si>
  <si>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</si>
  <si>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</si>
  <si>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</si>
  <si>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</si>
  <si>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</si>
  <si>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</si>
  <si>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</si>
  <si>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</si>
  <si>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</si>
  <si>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</si>
  <si>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</si>
  <si>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</si>
  <si>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</si>
  <si>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</si>
  <si>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</si>
  <si>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</si>
  <si>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</si>
  <si>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</si>
  <si>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</si>
  <si>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</si>
  <si>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</si>
  <si>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</si>
  <si>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</si>
  <si>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</si>
  <si>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</si>
  <si>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</si>
  <si>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</si>
  <si>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</si>
  <si>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</si>
  <si>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</si>
  <si>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</si>
  <si>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</si>
  <si>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</si>
  <si>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</si>
  <si>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</si>
  <si>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</si>
  <si>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</si>
  <si>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</si>
  <si>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</si>
  <si>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</si>
  <si>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</si>
  <si>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</si>
  <si>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</si>
  <si>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</si>
  <si>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</si>
  <si>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</si>
  <si>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</si>
  <si>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</si>
  <si>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</si>
  <si>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</si>
  <si>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</si>
  <si>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</si>
  <si>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</si>
  <si>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</si>
  <si>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</si>
  <si>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</si>
  <si>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</si>
  <si>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</si>
  <si>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</si>
  <si>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</si>
  <si>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</si>
  <si>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</si>
  <si>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</si>
  <si>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</si>
  <si>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</si>
  <si>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</si>
  <si>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</si>
  <si>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</si>
  <si>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</si>
  <si>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</si>
  <si>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</si>
  <si>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</si>
  <si>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</si>
  <si>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</si>
  <si>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</si>
  <si>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</si>
  <si>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</si>
  <si>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</si>
  <si>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</si>
  <si>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</si>
  <si>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</si>
  <si>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</si>
  <si>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</si>
  <si>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</si>
  <si>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</si>
  <si>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</si>
  <si>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</si>
  <si>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</si>
  <si>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</si>
  <si>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</si>
  <si>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</si>
  <si>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</si>
  <si>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</si>
  <si>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</si>
  <si>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</si>
  <si>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</si>
  <si>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</si>
  <si>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</si>
  <si>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</si>
  <si>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</si>
  <si>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</si>
  <si>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</si>
  <si>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</si>
  <si>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</si>
  <si>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</si>
  <si>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</si>
  <si>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</si>
  <si>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</si>
  <si>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</si>
  <si>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</si>
  <si>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</si>
  <si>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</si>
  <si>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</si>
  <si>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</si>
  <si>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</si>
  <si>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</si>
  <si>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</si>
  <si>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</si>
  <si>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</si>
  <si>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</si>
  <si>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</si>
  <si>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</si>
  <si>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</si>
  <si>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</si>
  <si>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</si>
  <si>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</si>
  <si>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</si>
  <si>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</si>
  <si>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</si>
  <si>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</si>
  <si>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</si>
  <si>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</si>
  <si>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</si>
  <si>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</si>
  <si>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</si>
  <si>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</si>
  <si>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</si>
  <si>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</si>
  <si>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</si>
  <si>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</si>
  <si>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</si>
  <si>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</si>
  <si>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</si>
  <si>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</si>
  <si>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</si>
  <si>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</si>
  <si>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</si>
  <si>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</si>
  <si>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</si>
  <si>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</si>
  <si>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</si>
  <si>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</si>
  <si>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</si>
  <si>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</si>
  <si>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</si>
  <si>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</si>
  <si>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</si>
  <si>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</si>
  <si>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</si>
  <si>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</si>
  <si>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</si>
  <si>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</si>
  <si>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</si>
  <si>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</si>
  <si>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</si>
  <si>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</si>
  <si>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</si>
  <si>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</si>
  <si>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</si>
  <si>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</si>
  <si>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</si>
  <si>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</si>
  <si>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</si>
  <si>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</si>
  <si>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</si>
  <si>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</si>
  <si>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</si>
  <si>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</si>
  <si>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</si>
  <si>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</si>
  <si>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</si>
  <si>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</si>
  <si>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</si>
  <si>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</si>
  <si>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</si>
  <si>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</si>
  <si>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</si>
  <si>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</si>
  <si>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</si>
  <si>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</si>
  <si>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</si>
  <si>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</si>
  <si>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</si>
  <si>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</si>
  <si>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</si>
  <si>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</si>
  <si>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</si>
  <si>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</si>
  <si>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</si>
  <si>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</si>
  <si>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</si>
  <si>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</si>
  <si>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</si>
  <si>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</si>
  <si>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</si>
  <si>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</si>
  <si>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</si>
  <si>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</si>
  <si>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</si>
  <si>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</si>
  <si>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</si>
  <si>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</si>
  <si>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</si>
  <si>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</si>
  <si>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</si>
  <si>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</si>
  <si>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</si>
  <si>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</si>
  <si>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</si>
  <si>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</si>
  <si>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</si>
  <si>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</si>
  <si>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</si>
  <si>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</si>
  <si>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</si>
  <si>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</si>
  <si>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</si>
  <si>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</si>
  <si>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</si>
  <si>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</si>
  <si>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</si>
  <si>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</si>
  <si>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</si>
  <si>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</si>
  <si>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</si>
  <si>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</si>
  <si>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</si>
  <si>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</si>
  <si>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</si>
  <si>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</si>
  <si>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</si>
  <si>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</si>
  <si>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</si>
  <si>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</si>
  <si>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</si>
  <si>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</si>
  <si>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</si>
  <si>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</si>
  <si>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</si>
  <si>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</si>
  <si>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</si>
  <si>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</si>
  <si>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</si>
  <si>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</si>
  <si>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</si>
  <si>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</si>
  <si>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</si>
  <si>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</si>
  <si>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</si>
  <si>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</si>
  <si>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</si>
  <si>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</si>
  <si>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</si>
  <si>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</si>
  <si>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</si>
  <si>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</si>
  <si>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</si>
  <si>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</si>
  <si>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</si>
  <si>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</si>
  <si>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</si>
  <si>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</si>
  <si>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</si>
  <si>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</si>
  <si>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</si>
  <si>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</si>
  <si>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</si>
  <si>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</si>
  <si>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</si>
  <si>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</si>
  <si>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</si>
  <si>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</si>
  <si>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</si>
  <si>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</si>
  <si>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</si>
  <si>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</si>
  <si>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</si>
  <si>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</si>
  <si>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</si>
  <si>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</si>
  <si>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</si>
  <si>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</si>
  <si>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</si>
  <si>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</si>
  <si>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</si>
  <si>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</si>
  <si>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</si>
  <si>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</si>
  <si>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</si>
  <si>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</si>
  <si>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</si>
  <si>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</si>
  <si>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</si>
  <si>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</si>
  <si>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</si>
  <si>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</si>
  <si>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</si>
  <si>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</si>
  <si>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</si>
  <si>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</si>
  <si>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</si>
  <si>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</si>
  <si>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</si>
  <si>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</si>
  <si>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</si>
  <si>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</si>
  <si>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</si>
  <si>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</si>
  <si>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</si>
  <si>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</si>
  <si>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</si>
  <si>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</si>
  <si>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</si>
  <si>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</si>
  <si>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</si>
  <si>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</si>
  <si>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</si>
  <si>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</si>
  <si>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</si>
  <si>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</si>
  <si>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</si>
  <si>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</si>
  <si>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</si>
  <si>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</si>
  <si>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</si>
  <si>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</si>
  <si>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</si>
  <si>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</si>
  <si>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</si>
  <si>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</si>
  <si>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</si>
  <si>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</si>
  <si>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</si>
  <si>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</si>
  <si>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</si>
  <si>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</si>
  <si>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</si>
  <si>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</si>
  <si>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</si>
  <si>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</si>
  <si>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</si>
  <si>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</si>
  <si>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</si>
  <si>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</si>
  <si>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</si>
  <si>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</si>
  <si>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</si>
  <si>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</si>
  <si>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</si>
  <si>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</si>
  <si>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</si>
  <si>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</si>
  <si>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</si>
  <si>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</si>
  <si>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</si>
  <si>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</si>
  <si>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</si>
  <si>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</si>
  <si>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</si>
  <si>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</si>
  <si>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</si>
  <si>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</si>
  <si>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</si>
  <si>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</si>
  <si>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</si>
  <si>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</si>
  <si>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</si>
  <si>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</si>
  <si>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</si>
  <si>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</si>
  <si>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</si>
  <si>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</si>
  <si>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</si>
  <si>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</si>
  <si>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</si>
  <si>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</si>
  <si>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</si>
  <si>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</si>
  <si>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</si>
  <si>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</si>
  <si>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</si>
  <si>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</si>
  <si>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</si>
  <si>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</si>
  <si>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</si>
  <si>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</si>
  <si>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</si>
  <si>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</si>
  <si>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</si>
  <si>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</si>
  <si>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</si>
  <si>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</si>
  <si>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</si>
  <si>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</si>
  <si>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</si>
  <si>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</si>
  <si>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</si>
  <si>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</si>
  <si>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</si>
  <si>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</si>
  <si>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</si>
  <si>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</si>
  <si>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</si>
  <si>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</si>
  <si>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</si>
  <si>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</si>
  <si>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</si>
  <si>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</si>
  <si>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</si>
  <si>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</si>
  <si>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</si>
  <si>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</si>
  <si>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</si>
  <si>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</si>
  <si>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</si>
  <si>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</si>
  <si>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</si>
  <si>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</si>
  <si>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</si>
  <si>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</si>
  <si>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</si>
  <si>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</si>
  <si>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</si>
  <si>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</si>
  <si>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</si>
  <si>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</si>
  <si>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</si>
  <si>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</si>
  <si>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</si>
  <si>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</si>
  <si>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</si>
  <si>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</si>
  <si>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</si>
  <si>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</si>
  <si>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</si>
  <si>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</si>
  <si>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</si>
  <si>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</si>
  <si>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</si>
  <si>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</si>
  <si>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</si>
  <si>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</si>
  <si>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</si>
  <si>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</si>
  <si>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</si>
  <si>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</si>
  <si>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</si>
  <si>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</si>
  <si>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</si>
  <si>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</si>
  <si>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</si>
  <si>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</si>
  <si>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</si>
  <si>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</si>
  <si>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</si>
  <si>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</si>
  <si>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</si>
  <si>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</si>
  <si>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</si>
  <si>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</si>
  <si>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</si>
  <si>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</si>
  <si>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</si>
  <si>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</si>
  <si>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</si>
  <si>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</si>
  <si>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</si>
  <si>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</si>
  <si>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</si>
  <si>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</si>
  <si>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</si>
  <si>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</si>
  <si>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</si>
  <si>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</si>
  <si>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</si>
  <si>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</si>
  <si>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</si>
  <si>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</si>
  <si>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</si>
  <si>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</si>
  <si>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</si>
  <si>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</si>
  <si>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</si>
  <si>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</si>
  <si>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</si>
  <si>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</si>
  <si>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</si>
  <si>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</si>
  <si>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</si>
  <si>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</si>
  <si>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</si>
  <si>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</si>
  <si>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</si>
  <si>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</si>
  <si>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</si>
  <si>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</si>
  <si>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</si>
  <si>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</si>
  <si>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</si>
  <si>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</si>
  <si>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</si>
  <si>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</si>
  <si>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</si>
  <si>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</si>
  <si>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</si>
  <si>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</si>
  <si>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</si>
  <si>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</si>
  <si>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</si>
  <si>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</si>
  <si>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</si>
  <si>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</si>
  <si>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</si>
  <si>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</si>
  <si>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</si>
  <si>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</si>
  <si>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</si>
  <si>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</si>
  <si>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</si>
  <si>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</si>
  <si>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</si>
  <si>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</si>
  <si>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</si>
  <si>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</si>
  <si>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</si>
  <si>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</si>
  <si>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</si>
  <si>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</si>
  <si>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</si>
  <si>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</si>
  <si>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</si>
  <si>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</si>
  <si>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</si>
  <si>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</si>
  <si>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</si>
  <si>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</si>
  <si>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</si>
  <si>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</si>
  <si>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</si>
  <si>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</si>
  <si>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</si>
  <si>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</si>
  <si>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</si>
  <si>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</si>
  <si>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</si>
  <si>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</si>
  <si>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</si>
  <si>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</si>
  <si>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</si>
  <si>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</si>
  <si>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</si>
  <si>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</si>
  <si>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</si>
  <si>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</si>
  <si>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</si>
  <si>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</si>
  <si>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</si>
  <si>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</si>
  <si>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</si>
  <si>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</si>
  <si>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</si>
  <si>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</si>
  <si>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</si>
  <si>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</si>
  <si>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</si>
  <si>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</si>
  <si>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</si>
  <si>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</si>
  <si>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</si>
  <si>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</si>
  <si>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</si>
  <si>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</si>
  <si>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</si>
  <si>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</si>
  <si>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</si>
  <si>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</si>
  <si>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</si>
  <si>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</si>
  <si>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</si>
  <si>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</si>
  <si>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</si>
  <si>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</si>
  <si>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</si>
  <si>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</si>
  <si>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</si>
  <si>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</si>
  <si>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</si>
  <si>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</si>
  <si>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</si>
  <si>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</si>
  <si>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</si>
  <si>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</si>
  <si>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</si>
  <si>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</si>
  <si>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</si>
  <si>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</si>
  <si>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</si>
  <si>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</si>
  <si>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</si>
  <si>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</si>
  <si>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</si>
  <si>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</si>
  <si>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</si>
  <si>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</si>
  <si>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</si>
  <si>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</si>
  <si>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</si>
  <si>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</si>
  <si>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</si>
  <si>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</si>
  <si>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</si>
  <si>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</si>
  <si>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</si>
  <si>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</si>
  <si>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</si>
  <si>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</si>
  <si>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</si>
  <si>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</si>
  <si>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</si>
  <si>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</si>
  <si>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</si>
  <si>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</si>
  <si>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</si>
  <si>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</si>
  <si>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</si>
  <si>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</si>
  <si>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</si>
  <si>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</si>
  <si>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</si>
  <si>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</si>
  <si>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</si>
  <si>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</si>
  <si>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</si>
  <si>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</si>
  <si>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</si>
  <si>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</si>
  <si>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</si>
  <si>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</si>
  <si>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</si>
  <si>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</si>
  <si>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</si>
  <si>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</si>
  <si>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</si>
  <si>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</si>
  <si>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</si>
  <si>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</si>
  <si>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</si>
  <si>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</si>
  <si>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</si>
  <si>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</si>
  <si>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</si>
  <si>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</si>
  <si>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</si>
  <si>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</si>
  <si>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</si>
  <si>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</si>
  <si>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</si>
  <si>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</si>
  <si>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</si>
  <si>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</si>
  <si>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</si>
  <si>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</si>
  <si>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</si>
  <si>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</si>
  <si>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</si>
  <si>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</si>
  <si>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</si>
  <si>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</si>
  <si>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</si>
  <si>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</si>
  <si>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</si>
  <si>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</si>
  <si>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</si>
  <si>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</si>
  <si>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</si>
  <si>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</si>
  <si>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</si>
  <si>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</si>
  <si>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</si>
  <si>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</si>
  <si>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</si>
  <si>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</si>
  <si>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</si>
  <si>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</si>
  <si>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</si>
  <si>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</si>
  <si>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</si>
  <si>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</si>
  <si>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</si>
  <si>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</si>
  <si>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</si>
  <si>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</si>
  <si>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</si>
  <si>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</si>
  <si>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</si>
  <si>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</si>
  <si>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</si>
  <si>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</si>
  <si>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</si>
  <si>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</si>
  <si>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</si>
  <si>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</si>
  <si>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</si>
  <si>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</si>
  <si>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</si>
  <si>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</si>
  <si>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</si>
  <si>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</si>
  <si>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</si>
  <si>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</si>
  <si>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</si>
  <si>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</si>
  <si>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</si>
  <si>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</si>
  <si>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</si>
  <si>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</si>
  <si>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</si>
  <si>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</si>
  <si>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</si>
  <si>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</si>
  <si>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</si>
  <si>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</si>
  <si>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</si>
  <si>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</si>
  <si>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</si>
  <si>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</si>
  <si>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</si>
  <si>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</si>
  <si>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</si>
  <si>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</si>
  <si>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</si>
  <si>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</si>
  <si>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</si>
  <si>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</si>
  <si>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</si>
  <si>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</si>
  <si>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</si>
  <si>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</si>
  <si>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</si>
  <si>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</si>
  <si>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</si>
  <si>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</si>
  <si>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</si>
  <si>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</si>
  <si>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</si>
  <si>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</si>
  <si>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</si>
  <si>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</si>
  <si>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</si>
  <si>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</si>
  <si>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</si>
  <si>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</si>
  <si>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</si>
  <si>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</si>
  <si>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</si>
  <si>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</si>
  <si>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</si>
  <si>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</si>
  <si>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</si>
  <si>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</si>
  <si>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</si>
  <si>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</si>
  <si>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</si>
  <si>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</si>
  <si>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</si>
  <si>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</si>
  <si>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</si>
  <si>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</si>
  <si>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</si>
  <si>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</si>
  <si>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</si>
  <si>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</si>
  <si>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</si>
  <si>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</si>
  <si>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</si>
  <si>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</si>
  <si>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</si>
  <si>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</si>
  <si>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</si>
  <si>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</si>
  <si>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</si>
  <si>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</si>
  <si>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</si>
  <si>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</si>
  <si>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</si>
  <si>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</si>
  <si>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</si>
  <si>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</si>
  <si>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</si>
  <si>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</si>
  <si>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</si>
  <si>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</si>
  <si>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</si>
  <si>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</si>
  <si>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</si>
  <si>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</si>
  <si>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</si>
  <si>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</si>
  <si>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</si>
  <si>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</si>
  <si>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</si>
  <si>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</si>
  <si>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</si>
  <si>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</si>
  <si>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</si>
  <si>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</si>
  <si>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</si>
  <si>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</si>
  <si>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</si>
  <si>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</si>
  <si>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</si>
  <si>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</si>
  <si>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</si>
  <si>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</si>
  <si>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</si>
  <si>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</si>
  <si>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</si>
  <si>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</si>
  <si>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</si>
  <si>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</si>
  <si>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</si>
  <si>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</si>
  <si>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</si>
  <si>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</si>
  <si>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</si>
  <si>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</si>
  <si>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</si>
  <si>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</si>
  <si>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</si>
  <si>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</si>
  <si>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</si>
  <si>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</si>
  <si>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</si>
  <si>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</si>
  <si>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</si>
  <si>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</si>
  <si>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</si>
  <si>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</si>
  <si>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</si>
  <si>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</si>
  <si>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</si>
  <si>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</si>
  <si>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</si>
  <si>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</si>
  <si>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</si>
  <si>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</si>
  <si>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</si>
  <si>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</si>
  <si>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</si>
  <si>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</si>
  <si>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</si>
  <si>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</si>
  <si>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</si>
  <si>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</si>
  <si>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</si>
  <si>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</si>
  <si>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</si>
  <si>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</si>
  <si>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</si>
  <si>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</si>
  <si>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</si>
  <si>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</si>
  <si>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</si>
  <si>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</si>
  <si>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</si>
  <si>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</si>
  <si>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</si>
  <si>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</si>
  <si>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</si>
  <si>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</si>
  <si>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</si>
  <si>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</si>
  <si>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</si>
  <si>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</si>
  <si>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</si>
  <si>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</si>
  <si>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</si>
  <si>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</si>
  <si>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</si>
  <si>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</si>
  <si>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</si>
  <si>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</si>
  <si>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</si>
  <si>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</si>
  <si>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</si>
  <si>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</si>
  <si>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</si>
  <si>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</si>
  <si>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</si>
  <si>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</si>
  <si>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</si>
  <si>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</si>
  <si>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</si>
  <si>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</si>
  <si>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</si>
  <si>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</si>
  <si>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</si>
  <si>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</si>
  <si>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</si>
  <si>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</si>
  <si>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</si>
  <si>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</si>
  <si>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</si>
  <si>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</si>
  <si>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</si>
  <si>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</si>
  <si>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</si>
  <si>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</si>
  <si>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</si>
  <si>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</si>
  <si>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</si>
  <si>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</si>
  <si>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</si>
  <si>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</si>
  <si>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</si>
  <si>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</si>
  <si>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</si>
  <si>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</si>
  <si>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</si>
  <si>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</si>
  <si>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</si>
  <si>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</si>
  <si>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</si>
  <si>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</si>
  <si>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</si>
  <si>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</si>
  <si>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</si>
  <si>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</si>
  <si>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</si>
  <si>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</si>
  <si>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</si>
  <si>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</si>
  <si>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</si>
  <si>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</si>
  <si>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</si>
  <si>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</si>
  <si>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</si>
  <si>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</si>
  <si>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</si>
  <si>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</si>
  <si>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</si>
  <si>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</si>
  <si>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</si>
  <si>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</si>
  <si>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</si>
  <si>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</si>
  <si>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</si>
  <si>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</si>
  <si>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</si>
  <si>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</si>
  <si>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</si>
  <si>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</si>
  <si>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</si>
  <si>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</si>
  <si>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</si>
  <si>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</si>
  <si>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</si>
  <si>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</si>
  <si>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</si>
  <si>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</si>
  <si>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</si>
  <si>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</si>
  <si>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</si>
  <si>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</si>
  <si>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</si>
  <si>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</si>
  <si>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</si>
  <si>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</si>
  <si>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</si>
  <si>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</si>
  <si>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</si>
  <si>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</si>
  <si>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</si>
  <si>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</si>
  <si>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</si>
  <si>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</si>
  <si>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</si>
  <si>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</si>
  <si>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</si>
  <si>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</si>
  <si>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</si>
  <si>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</si>
  <si>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</si>
  <si>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</si>
  <si>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</si>
  <si>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</si>
  <si>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</si>
  <si>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</si>
  <si>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</si>
  <si>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</si>
  <si>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</si>
  <si>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</si>
  <si>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</si>
  <si>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</si>
  <si>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</si>
  <si>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</si>
  <si>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</si>
  <si>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</si>
  <si>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</si>
  <si>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</si>
  <si>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</si>
  <si>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</si>
  <si>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</si>
  <si>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</si>
  <si>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</si>
  <si>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</si>
  <si>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</si>
  <si>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</si>
  <si>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</si>
  <si>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</si>
  <si>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</si>
  <si>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</si>
  <si>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</si>
  <si>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</si>
  <si>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</si>
  <si>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</si>
  <si>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</si>
  <si>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</si>
  <si>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</si>
  <si>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</si>
  <si>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</si>
  <si>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</si>
  <si>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</si>
  <si>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</si>
  <si>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</si>
  <si>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</si>
  <si>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</si>
  <si>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</si>
  <si>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</si>
  <si>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</si>
  <si>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</si>
  <si>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</si>
  <si>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</si>
  <si>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</si>
  <si>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</si>
  <si>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</si>
  <si>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</si>
  <si>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</si>
  <si>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</si>
  <si>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</si>
  <si>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</si>
  <si>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</si>
  <si>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</si>
  <si>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</si>
  <si>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</si>
  <si>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</si>
  <si>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</si>
  <si>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</si>
  <si>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</si>
  <si>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</si>
  <si>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</si>
  <si>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</si>
  <si>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</si>
  <si>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</si>
  <si>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</si>
  <si>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</si>
  <si>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</si>
  <si>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</si>
  <si>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</si>
  <si>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</si>
  <si>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</si>
  <si>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</si>
  <si>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</si>
  <si>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</si>
  <si>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</si>
  <si>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</si>
  <si>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</si>
  <si>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</si>
  <si>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</si>
  <si>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</si>
  <si>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</si>
  <si>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</si>
  <si>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</si>
  <si>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</si>
  <si>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</si>
  <si>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</si>
  <si>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</si>
  <si>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</si>
  <si>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</si>
  <si>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</si>
  <si>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</si>
  <si>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</si>
  <si>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</si>
  <si>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</si>
  <si>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</si>
  <si>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</si>
  <si>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</si>
  <si>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</si>
  <si>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</si>
  <si>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</si>
  <si>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</si>
  <si>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</si>
  <si>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</si>
  <si>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</si>
  <si>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</si>
  <si>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</si>
  <si>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</si>
  <si>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</si>
  <si>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</si>
  <si>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</si>
  <si>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</si>
  <si>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</si>
  <si>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</si>
  <si>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</si>
  <si>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</si>
  <si>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</si>
  <si>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</si>
  <si>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</si>
  <si>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</si>
  <si>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</si>
  <si>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</si>
  <si>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</si>
  <si>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</si>
  <si>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</si>
  <si>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</si>
  <si>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</si>
  <si>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</si>
  <si>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</si>
  <si>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</si>
  <si>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</si>
  <si>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</si>
  <si>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</si>
  <si>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</si>
  <si>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</si>
  <si>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</si>
  <si>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</si>
  <si>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</si>
  <si>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</si>
  <si>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</si>
  <si>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</si>
  <si>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</si>
  <si>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</si>
  <si>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</si>
  <si>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</si>
  <si>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</si>
  <si>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</si>
  <si>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</si>
  <si>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</si>
  <si>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</si>
  <si>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</si>
  <si>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</si>
  <si>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</si>
  <si>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</si>
  <si>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</si>
  <si>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</si>
  <si>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</si>
  <si>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</si>
  <si>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</si>
  <si>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</si>
  <si>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</si>
  <si>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</si>
  <si>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</si>
  <si>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</si>
  <si>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</si>
  <si>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</si>
  <si>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</si>
  <si>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</si>
  <si>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</si>
  <si>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</si>
  <si>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</si>
  <si>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</si>
  <si>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</si>
  <si>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</si>
  <si>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</si>
  <si>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</si>
  <si>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</si>
  <si>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</si>
  <si>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</si>
  <si>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</si>
  <si>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</si>
  <si>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</si>
  <si>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</si>
  <si>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</si>
  <si>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</si>
  <si>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</si>
  <si>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</si>
  <si>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</si>
  <si>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</si>
  <si>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</si>
  <si>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</si>
  <si>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</si>
  <si>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</si>
  <si>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</si>
  <si>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</si>
  <si>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</si>
  <si>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</si>
  <si>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</si>
  <si>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</si>
  <si>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</si>
  <si>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</si>
  <si>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</si>
  <si>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</si>
  <si>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</si>
  <si>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</si>
  <si>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</si>
  <si>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</si>
  <si>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</si>
  <si>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</si>
  <si>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</si>
  <si>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</si>
  <si>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</si>
  <si>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</si>
  <si>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</si>
  <si>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</si>
  <si>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</si>
  <si>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</si>
  <si>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</si>
  <si>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</si>
  <si>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</si>
  <si>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</si>
  <si>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</si>
  <si>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</si>
  <si>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</si>
  <si>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</si>
  <si>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</si>
  <si>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</si>
  <si>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</si>
  <si>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</si>
  <si>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</si>
  <si>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</si>
  <si>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</si>
  <si>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</si>
  <si>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</si>
  <si>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</si>
  <si>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</si>
  <si>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</si>
  <si>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</si>
  <si>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</si>
  <si>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</si>
  <si>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</si>
  <si>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</si>
  <si>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</si>
  <si>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</si>
  <si>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</si>
  <si>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</si>
  <si>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</si>
  <si>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</si>
  <si>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</si>
  <si>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</si>
  <si>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</si>
  <si>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</si>
  <si>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</si>
  <si>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</si>
  <si>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</si>
  <si>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</si>
  <si>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</si>
  <si>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</si>
  <si>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</si>
  <si>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</si>
  <si>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</si>
  <si>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</si>
  <si>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</si>
  <si>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</si>
  <si>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</si>
  <si>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</si>
  <si>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</si>
  <si>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</si>
  <si>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</si>
  <si>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</si>
  <si>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</si>
  <si>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</si>
  <si>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</si>
  <si>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</si>
  <si>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</si>
  <si>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</si>
  <si>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</si>
  <si>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</si>
  <si>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</si>
  <si>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</si>
  <si>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</si>
  <si>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</si>
  <si>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</si>
  <si>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</si>
  <si>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</si>
  <si>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</si>
  <si>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</si>
  <si>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</si>
  <si>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</si>
  <si>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</si>
  <si>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</si>
  <si>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</si>
  <si>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</si>
  <si>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</si>
  <si>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</si>
  <si>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</si>
  <si>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</si>
  <si>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</si>
  <si>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</si>
  <si>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</si>
  <si>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</si>
  <si>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</si>
  <si>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</si>
  <si>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</si>
  <si>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</si>
  <si>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</si>
  <si>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</si>
  <si>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</si>
  <si>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</si>
  <si>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</si>
  <si>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</si>
  <si>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</si>
  <si>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</si>
  <si>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</si>
  <si>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</si>
  <si>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</si>
  <si>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</si>
  <si>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</si>
  <si>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</si>
  <si>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</si>
  <si>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</si>
  <si>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</si>
  <si>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</si>
  <si>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</si>
  <si>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</si>
  <si>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</si>
  <si>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</si>
  <si>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</si>
  <si>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</si>
  <si>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</si>
  <si>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</si>
  <si>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</si>
  <si>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</si>
  <si>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</si>
  <si>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</si>
  <si>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</si>
  <si>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</si>
  <si>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</si>
  <si>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</si>
  <si>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</si>
  <si>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</si>
  <si>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</si>
  <si>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</si>
  <si>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</si>
  <si>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</si>
  <si>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</si>
  <si>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</si>
  <si>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</si>
  <si>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</si>
  <si>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</si>
  <si>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</si>
  <si>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</si>
  <si>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</si>
  <si>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</si>
  <si>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</si>
  <si>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</si>
  <si>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</si>
  <si>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</si>
  <si>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</si>
  <si>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</si>
  <si>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</si>
  <si>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</si>
  <si>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</si>
  <si>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</si>
  <si>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</si>
  <si>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</si>
  <si>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</si>
  <si>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</si>
  <si>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</si>
  <si>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</si>
  <si>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</si>
  <si>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</si>
  <si>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</si>
  <si>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</si>
  <si>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</si>
  <si>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</si>
  <si>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</si>
  <si>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</si>
  <si>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</si>
  <si>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</si>
  <si>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</si>
  <si>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</si>
  <si>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</si>
  <si>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</si>
  <si>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</si>
  <si>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</si>
  <si>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</si>
  <si>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</si>
  <si>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</si>
  <si>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</si>
  <si>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</si>
  <si>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</si>
  <si>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</si>
  <si>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</si>
  <si>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</si>
  <si>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</si>
  <si>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</si>
  <si>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</si>
  <si>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</si>
  <si>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</si>
  <si>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</si>
  <si>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</si>
  <si>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</si>
  <si>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</si>
  <si>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</si>
  <si>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</si>
  <si>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</si>
  <si>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</si>
  <si>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</si>
  <si>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</si>
  <si>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</si>
  <si>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</si>
  <si>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</si>
  <si>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</si>
  <si>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</si>
  <si>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</si>
  <si>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</si>
  <si>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</si>
  <si>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</si>
  <si>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</si>
  <si>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</si>
  <si>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</si>
  <si>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</si>
  <si>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</si>
  <si>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</si>
  <si>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</si>
  <si>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</si>
  <si>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</si>
  <si>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</si>
  <si>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</si>
  <si>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</si>
  <si>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</si>
  <si>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</si>
  <si>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</si>
  <si>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</si>
  <si>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</si>
  <si>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</si>
  <si>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</si>
  <si>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</si>
  <si>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</si>
  <si>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</si>
  <si>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</si>
  <si>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</si>
  <si>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</si>
  <si>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</si>
  <si>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</si>
  <si>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</si>
  <si>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</si>
  <si>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</si>
  <si>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</si>
  <si>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</si>
  <si>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</si>
  <si>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</si>
  <si>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</si>
  <si>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</si>
  <si>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</si>
  <si>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</si>
  <si>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</si>
  <si>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</si>
  <si>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</si>
  <si>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</si>
  <si>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</si>
  <si>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</si>
  <si>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</si>
  <si>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</si>
  <si>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</si>
  <si>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</si>
  <si>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</si>
  <si>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</si>
  <si>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</si>
  <si>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</si>
  <si>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</si>
  <si>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</si>
  <si>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</si>
  <si>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</si>
  <si>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</si>
  <si>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</si>
  <si>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</si>
  <si>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</si>
  <si>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</si>
  <si>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</si>
  <si>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</si>
  <si>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</si>
  <si>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</si>
  <si>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</si>
  <si>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</si>
  <si>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</si>
  <si>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</si>
  <si>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</si>
  <si>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</si>
  <si>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</si>
  <si>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</si>
  <si>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</si>
  <si>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</si>
  <si>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</si>
  <si>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</si>
  <si>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</si>
  <si>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</si>
  <si>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</si>
  <si>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</si>
  <si>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</si>
  <si>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</si>
  <si>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</si>
  <si>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</si>
  <si>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</si>
  <si>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</si>
  <si>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</si>
  <si>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</si>
  <si>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</si>
  <si>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</si>
  <si>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</si>
  <si>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</si>
  <si>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</si>
  <si>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</si>
  <si>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</si>
  <si>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</si>
  <si>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</si>
  <si>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</si>
  <si>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</si>
  <si>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</si>
  <si>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</si>
  <si>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</si>
  <si>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</si>
  <si>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</si>
  <si>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</si>
  <si>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</si>
  <si>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</si>
  <si>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</si>
  <si>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</si>
  <si>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</si>
  <si>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</si>
  <si>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</si>
  <si>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</si>
  <si>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</si>
  <si>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</si>
  <si>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</si>
  <si>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</si>
  <si>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</si>
  <si>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</si>
  <si>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</si>
  <si>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</si>
  <si>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</si>
  <si>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</si>
  <si>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</si>
  <si>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</si>
  <si>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</si>
  <si>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</si>
  <si>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</si>
  <si>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</si>
  <si>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</si>
  <si>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</si>
  <si>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</si>
  <si>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</si>
  <si>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</si>
  <si>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</si>
  <si>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</si>
  <si>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</si>
  <si>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</si>
  <si>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</si>
  <si>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</si>
  <si>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</si>
  <si>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</si>
  <si>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</si>
  <si>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</si>
  <si>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</si>
  <si>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</si>
  <si>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</si>
  <si>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</si>
  <si>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</si>
  <si>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</si>
  <si>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</si>
  <si>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</si>
  <si>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</si>
  <si>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</si>
  <si>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</si>
  <si>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</si>
  <si>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</si>
  <si>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</si>
  <si>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</si>
  <si>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</si>
  <si>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</si>
  <si>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</si>
  <si>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</si>
  <si>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</si>
  <si>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</si>
  <si>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</si>
  <si>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</si>
  <si>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</si>
  <si>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</si>
  <si>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</si>
  <si>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</si>
  <si>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</si>
  <si>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</si>
  <si>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</si>
  <si>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</si>
  <si>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</si>
  <si>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</si>
  <si>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</si>
  <si>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</si>
  <si>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</si>
  <si>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</si>
  <si>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</si>
  <si>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</si>
  <si>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</si>
  <si>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</si>
  <si>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</si>
  <si>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</si>
  <si>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</si>
  <si>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</si>
  <si>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</si>
  <si>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</si>
  <si>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</si>
  <si>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</si>
  <si>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</si>
  <si>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</si>
  <si>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</si>
  <si>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</si>
  <si>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</si>
  <si>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</si>
  <si>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</si>
  <si>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</si>
  <si>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</si>
  <si>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</si>
  <si>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</si>
  <si>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</si>
  <si>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</si>
  <si>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</si>
  <si>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</si>
  <si>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</si>
  <si>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</si>
  <si>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</si>
  <si>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</si>
  <si>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</si>
  <si>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</si>
  <si>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</si>
  <si>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</si>
  <si>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</si>
  <si>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</si>
  <si>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</si>
  <si>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</si>
  <si>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</si>
  <si>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</si>
  <si>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</si>
  <si>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</si>
  <si>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</si>
  <si>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</si>
  <si>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</si>
  <si>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</si>
  <si>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</si>
  <si>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</si>
  <si>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</si>
  <si>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</si>
  <si>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</si>
  <si>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</si>
  <si>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</si>
  <si>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</si>
  <si>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</si>
  <si>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</si>
  <si>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</si>
  <si>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</si>
  <si>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</si>
  <si>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</si>
  <si>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</si>
  <si>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</si>
  <si>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</si>
  <si>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</si>
  <si>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</si>
  <si>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</si>
  <si>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</si>
  <si>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</si>
  <si>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</si>
  <si>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</si>
  <si>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</si>
  <si>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</si>
  <si>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</si>
  <si>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</si>
  <si>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</si>
  <si>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</si>
  <si>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</si>
  <si>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</si>
  <si>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</si>
  <si>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</si>
  <si>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</si>
  <si>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</si>
  <si>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</si>
  <si>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</si>
  <si>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</si>
  <si>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</si>
  <si>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</si>
  <si>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</si>
  <si>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</si>
  <si>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</si>
  <si>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</si>
  <si>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</si>
  <si>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</si>
  <si>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</si>
  <si>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</si>
  <si>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</si>
  <si>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</si>
  <si>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</si>
  <si>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</si>
  <si>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</si>
  <si>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</si>
  <si>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</si>
  <si>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</si>
  <si>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</si>
  <si>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</si>
  <si>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</si>
  <si>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</si>
  <si>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</si>
  <si>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</si>
  <si>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</si>
  <si>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</si>
  <si>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</si>
  <si>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</si>
  <si>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</si>
  <si>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</si>
  <si>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</si>
  <si>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</si>
  <si>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</si>
  <si>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</si>
  <si>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</si>
  <si>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</si>
  <si>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</si>
  <si>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</si>
  <si>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</si>
  <si>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</si>
  <si>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</si>
  <si>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</si>
  <si>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</si>
  <si>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</si>
  <si>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</si>
  <si>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</si>
  <si>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</si>
  <si>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</si>
  <si>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</si>
  <si>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</si>
  <si>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</si>
  <si>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</si>
  <si>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</si>
  <si>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</si>
  <si>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</si>
  <si>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</si>
  <si>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</si>
  <si>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</si>
  <si>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</si>
  <si>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</si>
  <si>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</si>
  <si>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</si>
  <si>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</si>
  <si>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</si>
  <si>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</si>
  <si>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</si>
  <si>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</si>
  <si>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</si>
  <si>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</si>
  <si>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</si>
  <si>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</si>
  <si>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</si>
  <si>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</si>
  <si>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</si>
  <si>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</si>
  <si>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</si>
  <si>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</si>
  <si>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</si>
  <si>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</si>
  <si>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</si>
  <si>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</si>
  <si>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</si>
  <si>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</si>
  <si>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</si>
  <si>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</si>
  <si>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</si>
  <si>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</si>
  <si>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</si>
  <si>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</si>
  <si>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</si>
  <si>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</si>
  <si>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</si>
  <si>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</si>
  <si>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</si>
  <si>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</si>
  <si>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</si>
  <si>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</si>
  <si>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</si>
  <si>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</si>
  <si>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</si>
  <si>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</si>
  <si>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</si>
  <si>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</si>
  <si>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</si>
  <si>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</si>
  <si>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</si>
  <si>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</si>
  <si>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</si>
  <si>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</si>
  <si>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</si>
  <si>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</si>
  <si>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</si>
  <si>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</si>
  <si>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</si>
  <si>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</si>
  <si>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</si>
  <si>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</si>
  <si>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</si>
  <si>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</si>
  <si>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</si>
  <si>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</si>
  <si>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</si>
  <si>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</si>
  <si>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</si>
  <si>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</si>
  <si>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</si>
  <si>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</si>
  <si>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</si>
  <si>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</si>
  <si>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</si>
  <si>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</si>
  <si>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</si>
  <si>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</si>
  <si>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</si>
  <si>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</si>
  <si>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</si>
  <si>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</si>
  <si>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</si>
  <si>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</si>
  <si>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</si>
  <si>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</si>
  <si>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</si>
  <si>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</si>
  <si>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</si>
  <si>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</si>
  <si>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</si>
  <si>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</si>
  <si>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</si>
  <si>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</si>
  <si>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</si>
  <si>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</si>
  <si>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</si>
  <si>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</si>
  <si>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</si>
  <si>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</si>
  <si>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</si>
  <si>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</si>
  <si>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</si>
  <si>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</si>
  <si>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</si>
  <si>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</si>
  <si>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</si>
  <si>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</si>
  <si>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</si>
  <si>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</si>
  <si>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</si>
  <si>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</si>
  <si>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</si>
  <si>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</si>
  <si>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</si>
  <si>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</si>
  <si>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</si>
  <si>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</si>
  <si>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</si>
  <si>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</si>
  <si>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</si>
  <si>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</si>
  <si>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</si>
  <si>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</si>
  <si>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</si>
  <si>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</si>
  <si>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</si>
  <si>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</si>
  <si>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</si>
  <si>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</si>
  <si>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</si>
  <si>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</si>
  <si>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</si>
  <si>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</si>
  <si>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</si>
  <si>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</si>
  <si>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</si>
  <si>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</si>
  <si>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</si>
  <si>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</si>
  <si>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</si>
  <si>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</si>
  <si>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</si>
  <si>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</si>
  <si>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</si>
  <si>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</si>
  <si>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</si>
  <si>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</si>
  <si>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</si>
  <si>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</si>
  <si>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</si>
  <si>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</si>
  <si>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</si>
  <si>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</si>
  <si>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</si>
  <si>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</si>
  <si>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</si>
  <si>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</si>
  <si>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</si>
  <si>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</si>
  <si>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</si>
  <si>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</si>
  <si>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</si>
  <si>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</si>
  <si>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</si>
  <si>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</si>
  <si>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</si>
  <si>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</si>
  <si>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</si>
  <si>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</si>
  <si>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</si>
  <si>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</si>
  <si>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</si>
  <si>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</si>
  <si>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</si>
  <si>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</si>
  <si>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</si>
  <si>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</si>
  <si>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</si>
  <si>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</si>
  <si>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</si>
  <si>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</si>
  <si>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</si>
  <si>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</si>
  <si>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</si>
  <si>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</si>
  <si>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</si>
  <si>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</si>
  <si>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</si>
  <si>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</si>
  <si>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</si>
  <si>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</si>
  <si>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</si>
  <si>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</si>
  <si>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</si>
  <si>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</si>
  <si>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</si>
  <si>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</si>
  <si>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</si>
  <si>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</si>
  <si>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</si>
  <si>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</si>
  <si>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</si>
  <si>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</si>
  <si>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</si>
  <si>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</si>
  <si>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</si>
  <si>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</si>
  <si>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</si>
  <si>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</si>
  <si>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</si>
  <si>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</si>
  <si>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</si>
  <si>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</si>
  <si>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</si>
  <si>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</si>
  <si>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</si>
  <si>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</si>
  <si>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</si>
  <si>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</si>
  <si>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</si>
  <si>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</si>
  <si>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</si>
  <si>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</si>
  <si>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</si>
  <si>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</si>
  <si>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</si>
  <si>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</si>
  <si>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</si>
  <si>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</si>
  <si>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</si>
  <si>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</si>
  <si>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</si>
  <si>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</si>
  <si>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</si>
  <si>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</si>
  <si>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</si>
  <si>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</si>
  <si>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</si>
  <si>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</si>
  <si>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</si>
  <si>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</si>
  <si>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</si>
  <si>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</si>
  <si>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</si>
  <si>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</si>
  <si>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</si>
  <si>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</si>
  <si>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</si>
  <si>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</si>
  <si>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</si>
  <si>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</si>
  <si>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</si>
  <si>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</si>
  <si>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</si>
  <si>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</si>
  <si>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</si>
  <si>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</si>
  <si>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</si>
  <si>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</si>
  <si>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</si>
  <si>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</si>
  <si>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</si>
  <si>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</si>
  <si>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</si>
  <si>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</si>
  <si>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</si>
  <si>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</si>
  <si>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</si>
  <si>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</si>
  <si>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</si>
  <si>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</si>
  <si>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</si>
  <si>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</si>
  <si>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</si>
  <si>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</si>
  <si>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</si>
  <si>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</si>
  <si>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</si>
  <si>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</si>
  <si>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</si>
  <si>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</si>
  <si>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</si>
  <si>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</si>
  <si>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</si>
  <si>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</si>
  <si>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</si>
  <si>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</si>
  <si>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</si>
  <si>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</si>
  <si>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</si>
  <si>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</si>
  <si>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</si>
  <si>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</si>
  <si>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</si>
  <si>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</si>
  <si>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</si>
  <si>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</si>
  <si>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</si>
  <si>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</si>
  <si>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</si>
  <si>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</si>
  <si>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</si>
  <si>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</si>
  <si>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</si>
  <si>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</si>
  <si>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</si>
  <si>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</si>
  <si>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</si>
  <si>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</si>
  <si>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</si>
  <si>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</si>
  <si>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</si>
  <si>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</si>
  <si>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</si>
  <si>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</si>
  <si>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</si>
  <si>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</si>
  <si>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</si>
  <si>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</si>
  <si>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</si>
  <si>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</si>
  <si>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</si>
  <si>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</si>
  <si>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</si>
  <si>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</si>
  <si>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</si>
  <si>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</si>
  <si>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</si>
  <si>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</si>
  <si>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</si>
  <si>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</si>
  <si>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</si>
  <si>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</si>
  <si>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</si>
  <si>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</si>
  <si>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</si>
  <si>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</si>
  <si>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</si>
  <si>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</si>
  <si>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</si>
  <si>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</si>
  <si>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</si>
  <si>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</si>
  <si>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</si>
  <si>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</si>
  <si>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</si>
  <si>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</si>
  <si>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</si>
  <si>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</si>
  <si>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</si>
  <si>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</si>
  <si>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</si>
  <si>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</si>
  <si>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</si>
  <si>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</si>
  <si>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</si>
  <si>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</si>
  <si>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</si>
  <si>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</si>
  <si>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</si>
  <si>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</si>
  <si>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</si>
  <si>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</si>
  <si>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</si>
  <si>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</si>
  <si>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</si>
  <si>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</si>
  <si>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</si>
  <si>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</si>
  <si>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</si>
  <si>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</si>
  <si>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</si>
  <si>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</si>
  <si>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</si>
  <si>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</si>
  <si>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</si>
  <si>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</si>
  <si>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</si>
  <si>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</si>
  <si>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</si>
  <si>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</si>
  <si>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</si>
  <si>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</si>
  <si>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</si>
  <si>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</si>
  <si>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</si>
  <si>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</si>
  <si>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</si>
  <si>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</si>
  <si>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</si>
  <si>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</si>
  <si>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</si>
  <si>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</si>
  <si>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</si>
  <si>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</si>
  <si>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</si>
  <si>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</si>
  <si>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</si>
  <si>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</si>
  <si>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</si>
  <si>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</si>
  <si>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</si>
  <si>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</si>
  <si>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</si>
  <si>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</si>
  <si>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</si>
  <si>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</si>
  <si>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</si>
  <si>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</si>
  <si>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</si>
  <si>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</si>
  <si>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</si>
  <si>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</si>
  <si>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</si>
  <si>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</si>
  <si>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</si>
  <si>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</si>
  <si>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</si>
  <si>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</si>
  <si>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</si>
  <si>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</si>
  <si>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</si>
  <si>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</si>
  <si>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</si>
  <si>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</si>
  <si>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</si>
  <si>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</si>
  <si>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</si>
  <si>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</si>
  <si>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</si>
  <si>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</si>
  <si>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</si>
  <si>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</si>
  <si>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</si>
  <si>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</si>
  <si>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</si>
  <si>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</si>
  <si>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</si>
  <si>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</si>
  <si>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</si>
  <si>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</si>
  <si>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</si>
  <si>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</si>
  <si>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</si>
  <si>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</si>
  <si>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</si>
  <si>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</si>
  <si>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</si>
  <si>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</si>
  <si>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</si>
  <si>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</si>
  <si>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</si>
  <si>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</si>
  <si>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</si>
  <si>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</si>
  <si>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</si>
  <si>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</si>
  <si>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</si>
  <si>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</si>
  <si>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</si>
  <si>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</si>
  <si>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</si>
  <si>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</si>
  <si>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</si>
  <si>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</si>
  <si>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</si>
  <si>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</si>
  <si>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</si>
  <si>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</si>
  <si>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</si>
  <si>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</si>
  <si>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</si>
  <si>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</si>
  <si>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</si>
  <si>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</si>
  <si>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</si>
  <si>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</si>
  <si>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</si>
  <si>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</si>
  <si>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</si>
  <si>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</si>
  <si>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</si>
  <si>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</si>
  <si>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</si>
  <si>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</si>
  <si>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</si>
  <si>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</si>
  <si>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</si>
  <si>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</si>
  <si>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</si>
  <si>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</si>
  <si>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</si>
  <si>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</si>
  <si>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</si>
  <si>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</si>
  <si>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</si>
  <si>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</si>
  <si>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</si>
  <si>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</si>
  <si>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</si>
  <si>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</si>
  <si>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</si>
  <si>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</si>
  <si>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</si>
  <si>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</si>
  <si>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</si>
  <si>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</si>
  <si>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</si>
  <si>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</si>
  <si>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</si>
  <si>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</si>
  <si>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</si>
  <si>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</si>
  <si>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</si>
  <si>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</si>
  <si>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</si>
  <si>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</si>
  <si>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</si>
  <si>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</si>
  <si>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</si>
  <si>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</si>
  <si>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</si>
  <si>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</si>
  <si>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</si>
  <si>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</si>
  <si>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</si>
  <si>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</si>
  <si>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</si>
  <si>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</si>
  <si>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</si>
  <si>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</si>
  <si>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</si>
  <si>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</si>
  <si>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</si>
  <si>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</si>
  <si>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</si>
  <si>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</si>
  <si>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</si>
  <si>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</si>
  <si>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</si>
  <si>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</si>
  <si>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</si>
  <si>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</si>
  <si>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</si>
  <si>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</si>
  <si>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</si>
  <si>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</si>
  <si>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</si>
  <si>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</si>
  <si>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</si>
  <si>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</si>
  <si>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</si>
  <si>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</si>
  <si>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</si>
  <si>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</si>
  <si>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</si>
  <si>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</si>
  <si>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</si>
  <si>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</si>
  <si>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</si>
  <si>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</si>
  <si>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</si>
  <si>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</si>
  <si>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</si>
  <si>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</si>
  <si>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</si>
  <si>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</si>
  <si>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</si>
  <si>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</si>
  <si>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</si>
  <si>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</si>
  <si>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</si>
  <si>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</si>
  <si>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</si>
  <si>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</si>
  <si>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</si>
  <si>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</si>
  <si>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</si>
  <si>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</si>
  <si>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</si>
  <si>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</si>
  <si>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</si>
  <si>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</si>
  <si>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</si>
  <si>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</si>
  <si>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</si>
  <si>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</si>
  <si>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</si>
  <si>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</si>
  <si>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</si>
  <si>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</si>
  <si>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</si>
  <si>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</si>
  <si>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</si>
  <si>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</si>
  <si>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</si>
  <si>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</si>
  <si>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</si>
  <si>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</si>
  <si>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</si>
  <si>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</si>
  <si>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</si>
  <si>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</si>
  <si>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</si>
  <si>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</si>
  <si>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</si>
  <si>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</si>
  <si>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</si>
  <si>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</si>
  <si>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</si>
  <si>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</si>
  <si>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</si>
  <si>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</si>
  <si>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</si>
  <si>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</si>
  <si>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</si>
  <si>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</si>
  <si>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</si>
  <si>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</si>
  <si>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</si>
  <si>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</si>
  <si>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</si>
  <si>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</si>
  <si>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</si>
  <si>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</si>
  <si>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</si>
  <si>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</si>
  <si>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</si>
  <si>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</si>
  <si>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</si>
  <si>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</si>
  <si>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</si>
  <si>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</si>
  <si>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</si>
  <si>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</si>
  <si>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</si>
  <si>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</si>
  <si>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</si>
  <si>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</si>
  <si>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</si>
  <si>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</si>
  <si>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</si>
  <si>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</si>
  <si>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</si>
  <si>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</si>
  <si>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</si>
  <si>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</si>
  <si>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</si>
  <si>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</si>
  <si>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</si>
  <si>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</si>
  <si>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</si>
  <si>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</si>
  <si>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</si>
  <si>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</si>
  <si>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</si>
  <si>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</si>
  <si>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</si>
  <si>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</si>
  <si>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</si>
  <si>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</si>
  <si>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</si>
  <si>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</si>
  <si>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</si>
  <si>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</si>
  <si>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</si>
  <si>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</si>
  <si>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</si>
  <si>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</si>
  <si>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</si>
  <si>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</si>
  <si>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</si>
  <si>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</si>
  <si>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</si>
  <si>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</si>
  <si>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</si>
  <si>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</si>
  <si>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</si>
  <si>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</si>
  <si>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</si>
  <si>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</si>
  <si>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</si>
  <si>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</si>
  <si>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</si>
  <si>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</si>
  <si>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</si>
  <si>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</si>
  <si>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</si>
  <si>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</si>
  <si>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</si>
  <si>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</si>
  <si>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</si>
  <si>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</si>
  <si>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</si>
  <si>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</si>
  <si>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</si>
  <si>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</si>
  <si>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</si>
  <si>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</si>
  <si>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</si>
  <si>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</si>
  <si>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</si>
  <si>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</si>
  <si>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</si>
  <si>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</si>
  <si>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</si>
  <si>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</si>
  <si>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</si>
  <si>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</si>
  <si>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</si>
  <si>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</si>
  <si>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</si>
  <si>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</si>
  <si>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</si>
  <si>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</si>
  <si>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</si>
  <si>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</si>
  <si>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</si>
  <si>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</si>
  <si>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</si>
  <si>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</si>
  <si>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</si>
  <si>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</si>
  <si>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</si>
  <si>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</si>
  <si>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</si>
  <si>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</si>
  <si>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</si>
  <si>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</si>
  <si>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</si>
  <si>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</si>
  <si>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</si>
  <si>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</si>
  <si>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</si>
  <si>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</si>
  <si>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</si>
  <si>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</si>
  <si>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</si>
  <si>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</si>
  <si>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</si>
  <si>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</si>
  <si>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</si>
  <si>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</si>
  <si>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</si>
  <si>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</si>
  <si>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</si>
  <si>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</si>
  <si>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</si>
  <si>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</si>
  <si>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</si>
  <si>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</si>
  <si>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</si>
  <si>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</si>
  <si>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</si>
  <si>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</si>
  <si>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</si>
  <si>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</si>
  <si>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</si>
  <si>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</si>
  <si>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</si>
  <si>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</si>
  <si>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</si>
  <si>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</si>
  <si>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</si>
  <si>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</si>
  <si>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</si>
  <si>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</si>
  <si>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</si>
  <si>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</si>
  <si>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</si>
  <si>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</si>
  <si>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</si>
  <si>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</si>
  <si>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</si>
  <si>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</si>
  <si>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</si>
  <si>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</si>
  <si>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</si>
  <si>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</si>
  <si>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</si>
  <si>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</si>
  <si>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</si>
  <si>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</si>
  <si>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</si>
  <si>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</si>
  <si>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</si>
  <si>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</si>
  <si>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</si>
  <si>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</si>
  <si>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</si>
  <si>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</si>
  <si>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</si>
  <si>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</si>
  <si>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</si>
  <si>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</si>
  <si>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</si>
  <si>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</si>
  <si>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</si>
  <si>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</si>
  <si>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</si>
  <si>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</si>
  <si>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</si>
  <si>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</si>
  <si>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</si>
  <si>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</si>
  <si>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</si>
  <si>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</si>
  <si>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</si>
  <si>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</si>
  <si>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</si>
  <si>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</si>
  <si>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</si>
  <si>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</si>
  <si>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</si>
  <si>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</si>
  <si>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</si>
  <si>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</si>
  <si>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</si>
  <si>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</si>
  <si>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</si>
  <si>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</si>
  <si>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</si>
  <si>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</si>
  <si>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</si>
  <si>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</si>
  <si>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</si>
  <si>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</si>
  <si>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</si>
  <si>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</si>
  <si>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</si>
  <si>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</si>
  <si>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</si>
  <si>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</si>
  <si>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</si>
  <si>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</si>
  <si>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</si>
  <si>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</si>
  <si>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</si>
  <si>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</si>
  <si>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</si>
  <si>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</si>
  <si>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</si>
  <si>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</si>
  <si>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</si>
  <si>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</si>
  <si>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</si>
  <si>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</si>
  <si>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</si>
  <si>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</si>
  <si>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</si>
  <si>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</si>
  <si>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</si>
  <si>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</si>
  <si>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</si>
  <si>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</si>
  <si>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</si>
  <si>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</si>
  <si>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</si>
  <si>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</si>
  <si>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</si>
  <si>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</si>
  <si>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</si>
  <si>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</si>
  <si>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</si>
  <si>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</si>
  <si>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</si>
  <si>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</si>
  <si>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</si>
  <si>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</si>
  <si>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</si>
  <si>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</si>
  <si>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</si>
  <si>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</si>
  <si>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</si>
  <si>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</si>
  <si>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</si>
  <si>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</si>
  <si>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</si>
  <si>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</si>
  <si>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</si>
  <si>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</si>
  <si>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</si>
  <si>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</si>
  <si>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</si>
  <si>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</si>
  <si>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</si>
  <si>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</si>
  <si>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</si>
  <si>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</si>
  <si>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</si>
  <si>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</si>
  <si>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</si>
  <si>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</si>
  <si>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</si>
  <si>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</si>
  <si>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</si>
  <si>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</si>
  <si>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</si>
  <si>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</si>
  <si>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</si>
  <si>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</si>
  <si>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</si>
  <si>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</si>
  <si>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</si>
  <si>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</si>
  <si>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</si>
  <si>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</si>
  <si>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</si>
  <si>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</si>
  <si>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</si>
  <si>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</si>
  <si>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</si>
  <si>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</si>
  <si>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</si>
  <si>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</si>
  <si>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</si>
  <si>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</si>
  <si>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</si>
  <si>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</si>
  <si>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</si>
  <si>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</si>
  <si>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</si>
  <si>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</si>
  <si>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</si>
  <si>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</si>
  <si>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</si>
  <si>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</si>
  <si>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</si>
  <si>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</si>
  <si>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</si>
  <si>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</si>
  <si>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</si>
  <si>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</si>
  <si>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</si>
  <si>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</si>
  <si>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</si>
  <si>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</si>
  <si>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</si>
  <si>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</si>
  <si>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</si>
  <si>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</si>
  <si>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</si>
  <si>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</si>
  <si>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</si>
  <si>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</si>
  <si>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</si>
  <si>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</si>
  <si>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</si>
  <si>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</si>
  <si>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</si>
  <si>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</si>
  <si>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</si>
  <si>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</si>
  <si>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</si>
  <si>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</si>
  <si>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</si>
  <si>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</si>
  <si>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</si>
  <si>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</si>
  <si>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</si>
  <si>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</si>
  <si>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</si>
  <si>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</si>
  <si>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</si>
  <si>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</si>
  <si>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</si>
  <si>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</si>
  <si>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</si>
  <si>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</si>
  <si>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</si>
  <si>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</si>
  <si>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</si>
  <si>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</si>
  <si>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</si>
  <si>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</si>
  <si>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</si>
  <si>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</si>
  <si>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</si>
  <si>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</si>
  <si>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</si>
  <si>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</si>
  <si>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</si>
  <si>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</si>
  <si>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</si>
  <si>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</si>
  <si>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</si>
  <si>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</si>
  <si>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</si>
  <si>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</si>
  <si>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</si>
  <si>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</si>
  <si>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</si>
  <si>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</si>
  <si>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</si>
  <si>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</si>
  <si>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</si>
  <si>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</si>
  <si>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</si>
  <si>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</si>
  <si>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</si>
  <si>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</si>
  <si>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</si>
  <si>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</si>
  <si>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</si>
  <si>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</si>
  <si>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</si>
  <si>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</si>
  <si>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</si>
  <si>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</si>
  <si>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</si>
  <si>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</si>
  <si>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</si>
  <si>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</si>
  <si>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</si>
  <si>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</si>
  <si>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</si>
  <si>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</si>
  <si>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</si>
  <si>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</si>
  <si>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</si>
  <si>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</si>
  <si>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</si>
  <si>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</si>
  <si>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</si>
  <si>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</si>
  <si>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</si>
  <si>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</si>
  <si>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</si>
  <si>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</si>
  <si>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</si>
  <si>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</si>
  <si>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</si>
  <si>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</si>
  <si>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</si>
  <si>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</si>
  <si>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</si>
  <si>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</si>
  <si>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</si>
  <si>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</si>
  <si>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</si>
  <si>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</si>
  <si>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</si>
  <si>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</si>
  <si>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</si>
  <si>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</si>
  <si>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</si>
  <si>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</si>
  <si>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</si>
  <si>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</si>
  <si>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</si>
  <si>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</si>
  <si>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</si>
  <si>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</si>
  <si>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</si>
  <si>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</si>
  <si>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</si>
  <si>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</si>
  <si>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</si>
  <si>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</si>
  <si>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</si>
  <si>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</si>
  <si>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</si>
  <si>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</si>
  <si>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</si>
  <si>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</si>
  <si>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</si>
  <si>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</si>
  <si>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</si>
  <si>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</si>
  <si>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</si>
  <si>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</si>
  <si>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</si>
  <si>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</si>
  <si>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</si>
  <si>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</si>
  <si>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</si>
  <si>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</si>
  <si>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</si>
  <si>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</si>
  <si>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</si>
  <si>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</si>
  <si>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</si>
  <si>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</si>
  <si>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</si>
  <si>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</si>
  <si>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</si>
  <si>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</si>
  <si>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</si>
  <si>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</si>
  <si>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</si>
  <si>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</si>
  <si>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</si>
  <si>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</si>
  <si>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</si>
  <si>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</si>
  <si>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</si>
  <si>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</si>
  <si>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</si>
  <si>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</si>
  <si>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</si>
  <si>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</si>
  <si>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</si>
  <si>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</si>
  <si>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</si>
  <si>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</si>
  <si>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</si>
  <si>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</si>
  <si>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</si>
  <si>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</si>
  <si>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</si>
  <si>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</si>
  <si>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</si>
  <si>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</si>
  <si>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</si>
  <si>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</si>
  <si>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</si>
  <si>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</si>
  <si>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</si>
  <si>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</si>
  <si>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</si>
  <si>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</si>
  <si>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</si>
  <si>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</si>
  <si>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</si>
  <si>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</si>
  <si>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</si>
  <si>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</si>
  <si>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</si>
  <si>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</si>
  <si>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</si>
  <si>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</si>
  <si>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</si>
  <si>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</si>
  <si>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</si>
  <si>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</si>
  <si>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</si>
  <si>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</si>
  <si>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</si>
  <si>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</si>
  <si>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</si>
  <si>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</si>
  <si>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</si>
  <si>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</si>
  <si>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</si>
  <si>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</si>
  <si>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</si>
  <si>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</si>
  <si>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</si>
  <si>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</si>
  <si>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</si>
  <si>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</si>
  <si>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</si>
  <si>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</si>
  <si>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</si>
  <si>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</si>
  <si>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</si>
  <si>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</si>
  <si>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</si>
  <si>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</si>
  <si>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</si>
  <si>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</si>
  <si>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</si>
  <si>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</si>
  <si>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</si>
  <si>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</si>
  <si>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</si>
  <si>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</si>
  <si>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</si>
  <si>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</si>
  <si>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</si>
  <si>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</si>
  <si>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</si>
  <si>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</si>
  <si>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</si>
  <si>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</si>
  <si>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</si>
  <si>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</si>
  <si>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</si>
  <si>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</si>
  <si>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</si>
  <si>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</si>
  <si>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</si>
  <si>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</si>
  <si>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</si>
  <si>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</si>
  <si>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</si>
  <si>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</si>
  <si>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</si>
  <si>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</si>
  <si>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</si>
  <si>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</si>
  <si>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</si>
  <si>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</si>
  <si>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</si>
  <si>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</si>
  <si>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</si>
  <si>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</si>
  <si>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</si>
  <si>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</si>
  <si>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</si>
  <si>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</si>
  <si>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</si>
  <si>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</si>
  <si>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</si>
  <si>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</si>
  <si>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</si>
  <si>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</si>
  <si>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</si>
  <si>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</si>
  <si>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</si>
  <si>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</si>
  <si>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</si>
  <si>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</si>
  <si>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</si>
  <si>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</si>
  <si>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</si>
  <si>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</si>
  <si>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</si>
  <si>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</si>
  <si>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</si>
  <si>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</si>
  <si>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</si>
  <si>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</si>
  <si>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</si>
  <si>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</si>
  <si>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</si>
  <si>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</si>
  <si>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</si>
  <si>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</si>
  <si>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</si>
  <si>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</si>
  <si>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</si>
  <si>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</si>
  <si>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</si>
  <si>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</si>
  <si>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</si>
  <si>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</si>
  <si>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</si>
  <si>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</si>
  <si>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</si>
  <si>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</si>
  <si>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</si>
  <si>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</si>
  <si>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</si>
  <si>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</si>
  <si>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</si>
  <si>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</si>
  <si>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</si>
  <si>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</si>
  <si>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</si>
  <si>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</si>
  <si>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</si>
  <si>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</si>
  <si>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</si>
  <si>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</si>
  <si>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</si>
  <si>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</si>
  <si>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</si>
  <si>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</si>
  <si>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</si>
  <si>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</si>
  <si>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</si>
  <si>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</si>
  <si>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</si>
  <si>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</si>
  <si>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</si>
  <si>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</si>
  <si>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</si>
  <si>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</si>
  <si>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</si>
  <si>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</si>
  <si>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</si>
  <si>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</si>
  <si>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</si>
  <si>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</si>
  <si>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</si>
  <si>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</si>
  <si>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</si>
  <si>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</si>
  <si>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</si>
  <si>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</si>
  <si>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</si>
  <si>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</si>
  <si>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</si>
  <si>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</si>
  <si>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</si>
  <si>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</si>
  <si>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</si>
  <si>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</si>
  <si>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</si>
  <si>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</si>
  <si>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</si>
  <si>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</si>
  <si>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</si>
  <si>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</si>
  <si>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</si>
  <si>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</si>
  <si>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</si>
  <si>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</si>
  <si>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</si>
  <si>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</si>
  <si>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</si>
  <si>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</si>
  <si>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</si>
  <si>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</si>
  <si>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</si>
  <si>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</si>
  <si>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</si>
  <si>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</si>
  <si>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</si>
  <si>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</si>
  <si>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</si>
  <si>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</si>
  <si>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</si>
  <si>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</si>
  <si>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</si>
  <si>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</si>
  <si>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</si>
  <si>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</si>
  <si>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</si>
  <si>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</si>
  <si>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</si>
  <si>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</si>
  <si>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</si>
  <si>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</si>
  <si>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</si>
  <si>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</si>
  <si>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</si>
  <si>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</si>
  <si>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</si>
  <si>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</si>
  <si>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</si>
  <si>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</si>
  <si>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</si>
  <si>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</si>
  <si>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</si>
  <si>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</si>
  <si>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</si>
  <si>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</si>
  <si>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</si>
  <si>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</si>
  <si>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</si>
  <si>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</si>
  <si>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</si>
  <si>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</si>
  <si>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</si>
  <si>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</si>
  <si>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</si>
  <si>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</si>
  <si>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</si>
  <si>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</si>
  <si>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</si>
  <si>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</si>
  <si>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</si>
  <si>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</si>
  <si>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</si>
  <si>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</si>
  <si>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</si>
  <si>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</si>
  <si>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</si>
  <si>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</si>
  <si>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</si>
  <si>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</si>
  <si>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</si>
  <si>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</si>
  <si>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</si>
  <si>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</si>
  <si>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</si>
  <si>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</si>
  <si>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</si>
  <si>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</si>
  <si>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</si>
  <si>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</si>
  <si>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</si>
  <si>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</si>
  <si>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</si>
  <si>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</si>
  <si>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</si>
  <si>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</si>
  <si>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</si>
  <si>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</si>
  <si>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</si>
  <si>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</si>
  <si>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</si>
  <si>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</si>
  <si>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</si>
  <si>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</si>
  <si>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</si>
  <si>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</si>
  <si>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</si>
  <si>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</si>
  <si>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</si>
  <si>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</si>
  <si>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</si>
  <si>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</si>
  <si>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</si>
  <si>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</si>
  <si>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</si>
  <si>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</si>
  <si>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</si>
  <si>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</si>
  <si>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</si>
  <si>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</si>
  <si>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</si>
  <si>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</si>
  <si>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</si>
  <si>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</si>
  <si>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</si>
  <si>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</si>
  <si>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</si>
  <si>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</si>
  <si>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</si>
  <si>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</si>
  <si>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</si>
  <si>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</si>
  <si>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</si>
  <si>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</si>
  <si>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</si>
  <si>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</si>
  <si>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</si>
  <si>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</si>
  <si>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</si>
  <si>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</si>
  <si>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</si>
  <si>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</si>
  <si>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</si>
  <si>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</si>
  <si>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</si>
  <si>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</si>
  <si>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</si>
  <si>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</si>
  <si>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</si>
  <si>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</si>
  <si>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</si>
  <si>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</si>
  <si>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</si>
  <si>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</si>
  <si>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</si>
  <si>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</si>
  <si>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</si>
  <si>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</si>
  <si>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</si>
  <si>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</si>
  <si>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</si>
  <si>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</si>
  <si>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</si>
  <si>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</si>
  <si>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</si>
  <si>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</si>
  <si>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</si>
  <si>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</si>
  <si>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</si>
  <si>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</si>
  <si>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</si>
  <si>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</si>
  <si>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</si>
  <si>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</si>
  <si>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</si>
  <si>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</si>
  <si>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</si>
  <si>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</si>
  <si>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</si>
  <si>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</si>
  <si>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</si>
  <si>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</si>
  <si>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</si>
  <si>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</si>
  <si>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</si>
  <si>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</si>
  <si>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</si>
  <si>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</si>
  <si>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</si>
  <si>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</si>
  <si>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</si>
  <si>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</si>
  <si>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</si>
  <si>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</si>
  <si>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</si>
  <si>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</si>
  <si>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</si>
  <si>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</si>
  <si>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</si>
  <si>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</si>
  <si>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</si>
  <si>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</si>
  <si>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</si>
  <si>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</si>
  <si>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</si>
  <si>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</si>
  <si>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</si>
  <si>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</si>
  <si>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</si>
  <si>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</si>
  <si>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</si>
  <si>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</si>
  <si>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</si>
  <si>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</si>
  <si>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</si>
  <si>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</si>
  <si>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</si>
  <si>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</si>
  <si>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</si>
  <si>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</si>
  <si>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</si>
  <si>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</si>
  <si>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</si>
  <si>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</si>
  <si>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</si>
  <si>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</si>
  <si>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</si>
  <si>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</si>
  <si>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</si>
  <si>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</si>
  <si>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</si>
  <si>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</si>
  <si>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</si>
  <si>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</si>
  <si>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</si>
  <si>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</si>
  <si>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</si>
  <si>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</si>
  <si>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</si>
  <si>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</si>
  <si>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</si>
  <si>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</si>
  <si>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</si>
  <si>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</si>
  <si>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</si>
  <si>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</si>
  <si>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</si>
  <si>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</si>
  <si>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</si>
  <si>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</si>
  <si>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</si>
  <si>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</si>
  <si>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</si>
  <si>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</si>
  <si>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</si>
  <si>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</si>
  <si>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</si>
  <si>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</si>
  <si>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</si>
  <si>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</si>
  <si>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</si>
  <si>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</si>
  <si>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</si>
  <si>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</si>
  <si>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</si>
  <si>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</si>
  <si>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</si>
  <si>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</si>
  <si>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</si>
  <si>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</si>
  <si>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</si>
  <si>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</si>
  <si>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</si>
  <si>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</si>
  <si>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</si>
  <si>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</si>
  <si>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</si>
  <si>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</si>
  <si>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</si>
  <si>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</si>
  <si>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</si>
  <si>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</si>
  <si>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</si>
  <si>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</si>
  <si>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</si>
  <si>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</si>
  <si>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</si>
  <si>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</si>
  <si>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</si>
  <si>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</si>
  <si>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</si>
  <si>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</si>
  <si>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</si>
  <si>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</si>
  <si>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</si>
  <si>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</si>
  <si>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</si>
  <si>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</si>
  <si>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</si>
  <si>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</si>
  <si>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</si>
  <si>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</si>
  <si>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</si>
  <si>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</si>
  <si>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</si>
  <si>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</si>
  <si>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</si>
  <si>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</si>
  <si>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</si>
  <si>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</si>
  <si>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</si>
  <si>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</si>
  <si>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</si>
  <si>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</si>
  <si>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</si>
  <si>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</si>
  <si>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</si>
  <si>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</si>
  <si>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</si>
  <si>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</si>
  <si>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</si>
  <si>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</si>
  <si>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</si>
  <si>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</si>
  <si>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</si>
  <si>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</si>
  <si>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</si>
  <si>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</si>
  <si>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</si>
  <si>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</si>
  <si>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</si>
  <si>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</si>
  <si>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</si>
  <si>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</si>
  <si>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</si>
  <si>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</si>
  <si>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</si>
  <si>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</si>
  <si>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</si>
  <si>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</si>
  <si>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</si>
  <si>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</si>
  <si>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</si>
  <si>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</si>
  <si>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</si>
  <si>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</si>
  <si>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</si>
  <si>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</si>
  <si>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</si>
  <si>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</si>
  <si>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</si>
  <si>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</si>
  <si>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</si>
  <si>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</si>
  <si>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</si>
  <si>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</si>
  <si>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</si>
  <si>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</si>
  <si>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</si>
  <si>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</si>
  <si>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</si>
  <si>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</si>
  <si>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</si>
  <si>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</si>
  <si>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</si>
  <si>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</si>
  <si>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</si>
  <si>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</si>
  <si>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</si>
  <si>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</si>
  <si>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</si>
  <si>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</si>
  <si>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</si>
  <si>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</si>
  <si>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</si>
  <si>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</si>
  <si>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</si>
  <si>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</si>
  <si>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</si>
  <si>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</si>
  <si>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</si>
  <si>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</si>
  <si>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</si>
  <si>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</si>
  <si>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</si>
  <si>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</si>
  <si>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</si>
  <si>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</si>
  <si>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</si>
  <si>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</si>
  <si>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</si>
  <si>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</si>
  <si>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</si>
  <si>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</si>
  <si>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</si>
  <si>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</si>
  <si>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</si>
  <si>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</si>
  <si>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</si>
  <si>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</si>
  <si>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</si>
  <si>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</si>
  <si>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</si>
  <si>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</si>
  <si>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</si>
  <si>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</si>
  <si>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</si>
  <si>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</si>
  <si>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</si>
  <si>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</si>
  <si>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</si>
  <si>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</si>
  <si>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</si>
  <si>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</si>
  <si>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</si>
  <si>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</si>
  <si>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</si>
  <si>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</si>
  <si>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</si>
  <si>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</si>
  <si>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</si>
  <si>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</si>
  <si>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</si>
  <si>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</si>
  <si>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</si>
  <si>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</si>
  <si>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</si>
  <si>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</si>
  <si>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</si>
  <si>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</si>
  <si>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</si>
  <si>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</si>
  <si>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</si>
  <si>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</si>
  <si>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</si>
  <si>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</si>
  <si>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</si>
  <si>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</si>
  <si>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</si>
  <si>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</si>
  <si>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</si>
  <si>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</si>
  <si>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</si>
  <si>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</si>
  <si>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</si>
  <si>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</si>
  <si>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</si>
  <si>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</si>
  <si>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</si>
  <si>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</si>
  <si>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</si>
  <si>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</si>
  <si>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</si>
  <si>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</si>
  <si>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</si>
  <si>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</si>
  <si>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</si>
  <si>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</si>
  <si>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</si>
  <si>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</si>
  <si>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</si>
  <si>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</si>
  <si>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</si>
  <si>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</si>
  <si>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</si>
  <si>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</si>
  <si>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</si>
  <si>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</si>
  <si>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</si>
  <si>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</si>
  <si>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</si>
  <si>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</si>
  <si>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</si>
  <si>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</si>
  <si>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</si>
  <si>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</si>
  <si>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</si>
  <si>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</si>
  <si>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</si>
  <si>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</si>
  <si>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</si>
  <si>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</si>
  <si>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</si>
  <si>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</si>
  <si>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</si>
  <si>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</si>
  <si>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</si>
  <si>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</si>
  <si>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</si>
  <si>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</si>
  <si>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</si>
  <si>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</si>
  <si>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</si>
  <si>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</si>
  <si>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</si>
  <si>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</si>
  <si>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</si>
  <si>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</si>
  <si>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</si>
  <si>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</si>
  <si>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</si>
  <si>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</si>
  <si>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</si>
  <si>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</si>
  <si>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</si>
  <si>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</si>
  <si>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</si>
  <si>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</si>
  <si>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</si>
  <si>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</si>
  <si>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</si>
  <si>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</si>
  <si>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</si>
  <si>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</si>
  <si>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</si>
  <si>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</si>
  <si>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</si>
  <si>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</si>
  <si>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</si>
  <si>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</si>
  <si>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</si>
  <si>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</si>
  <si>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</si>
  <si>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</si>
  <si>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</si>
  <si>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</si>
  <si>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</si>
  <si>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</si>
  <si>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</si>
  <si>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</si>
  <si>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</si>
  <si>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</si>
  <si>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</si>
  <si>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</si>
  <si>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</si>
  <si>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</si>
  <si>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</si>
  <si>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</si>
  <si>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</si>
  <si>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</si>
  <si>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</si>
  <si>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</si>
  <si>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</si>
  <si>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</si>
  <si>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</si>
  <si>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</si>
  <si>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</si>
  <si>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</si>
  <si>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</si>
  <si>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</si>
  <si>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</si>
  <si>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</si>
  <si>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</si>
  <si>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</si>
  <si>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</si>
  <si>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</si>
  <si>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</si>
  <si>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</si>
  <si>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</si>
  <si>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</si>
  <si>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</si>
  <si>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</si>
  <si>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</si>
  <si>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</si>
  <si>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</si>
  <si>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</si>
  <si>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</si>
  <si>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</si>
  <si>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</si>
  <si>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</si>
  <si>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</si>
  <si>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</si>
  <si>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</si>
  <si>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</si>
  <si>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</si>
  <si>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</si>
  <si>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</si>
  <si>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</si>
  <si>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</si>
  <si>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</si>
  <si>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</si>
  <si>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</si>
  <si>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</si>
  <si>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</si>
  <si>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</si>
  <si>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</si>
  <si>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</si>
  <si>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</si>
  <si>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</si>
  <si>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</si>
  <si>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</si>
  <si>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</si>
  <si>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</si>
  <si>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</si>
  <si>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</si>
  <si>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</si>
  <si>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</si>
  <si>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</si>
  <si>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</si>
  <si>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</si>
  <si>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</si>
  <si>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</si>
  <si>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</si>
  <si>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</si>
  <si>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</si>
  <si>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</si>
  <si>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</si>
  <si>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</si>
  <si>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</si>
  <si>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</si>
  <si>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</si>
  <si>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</si>
  <si>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</si>
  <si>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</si>
  <si>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</si>
  <si>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</si>
  <si>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</si>
  <si>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</si>
  <si>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</si>
  <si>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</si>
  <si>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</si>
  <si>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</si>
  <si>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</si>
  <si>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</si>
  <si>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</si>
  <si>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</si>
  <si>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</si>
  <si>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</si>
  <si>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</si>
  <si>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</si>
  <si>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</si>
  <si>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</si>
  <si>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</si>
  <si>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</si>
  <si>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</si>
  <si>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</si>
  <si>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</si>
  <si>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</si>
  <si>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</si>
  <si>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</si>
  <si>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</si>
  <si>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</si>
  <si>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</si>
  <si>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</si>
  <si>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</si>
  <si>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</si>
  <si>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</si>
  <si>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</si>
  <si>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</si>
  <si>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</si>
  <si>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</si>
  <si>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</si>
  <si>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</si>
  <si>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</si>
  <si>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</si>
  <si>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</si>
  <si>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</si>
  <si>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</si>
  <si>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</si>
  <si>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</si>
  <si>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</si>
  <si>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</si>
  <si>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</si>
  <si>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</si>
  <si>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</si>
  <si>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</si>
  <si>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</si>
  <si>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</si>
  <si>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</si>
  <si>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</si>
  <si>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</si>
  <si>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</si>
  <si>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</si>
  <si>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</si>
  <si>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</si>
  <si>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</si>
  <si>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</si>
  <si>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</si>
  <si>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</si>
  <si>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</si>
  <si>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</si>
  <si>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</si>
  <si>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</si>
  <si>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</si>
  <si>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</si>
  <si>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</si>
  <si>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</si>
  <si>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</si>
  <si>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</si>
  <si>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</si>
  <si>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</si>
  <si>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</si>
  <si>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</si>
  <si>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</si>
  <si>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</si>
  <si>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</si>
  <si>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</si>
  <si>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</si>
  <si>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</si>
  <si>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</si>
  <si>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</si>
  <si>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</si>
  <si>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</si>
  <si>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</si>
  <si>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</si>
  <si>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</si>
  <si>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</si>
  <si>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</si>
  <si>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</si>
  <si>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</si>
  <si>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</si>
  <si>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</si>
  <si>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</si>
  <si>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</si>
  <si>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</si>
  <si>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</si>
  <si>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</si>
  <si>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</si>
  <si>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</si>
  <si>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</si>
  <si>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</si>
  <si>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</si>
  <si>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</si>
  <si>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</si>
  <si>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</si>
  <si>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</si>
  <si>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</si>
  <si>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</si>
  <si>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</si>
  <si>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</si>
  <si>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</si>
  <si>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</si>
  <si>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</si>
  <si>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</si>
  <si>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</si>
  <si>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</si>
  <si>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</si>
  <si>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</si>
  <si>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</si>
  <si>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</si>
  <si>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</si>
  <si>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</si>
  <si>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</si>
  <si>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</si>
  <si>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</si>
  <si>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</si>
  <si>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</si>
  <si>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</si>
  <si>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</si>
  <si>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</si>
  <si>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</si>
  <si>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</si>
  <si>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</si>
  <si>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</si>
  <si>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</si>
  <si>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</si>
  <si>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</si>
  <si>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</si>
  <si>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</si>
  <si>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</si>
  <si>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</si>
  <si>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</si>
  <si>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</si>
  <si>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</si>
  <si>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</si>
  <si>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</si>
  <si>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</si>
  <si>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</si>
  <si>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</si>
  <si>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</si>
  <si>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</si>
  <si>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</si>
  <si>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</si>
  <si>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</si>
  <si>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</si>
  <si>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</si>
  <si>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</si>
  <si>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</si>
  <si>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</si>
  <si>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</si>
  <si>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</si>
  <si>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</si>
  <si>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</si>
  <si>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</si>
  <si>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</si>
  <si>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</si>
  <si>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</si>
  <si>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</si>
  <si>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</si>
  <si>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</si>
  <si>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</si>
  <si>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</si>
  <si>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</si>
  <si>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</si>
  <si>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</si>
  <si>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</si>
  <si>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</si>
  <si>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</si>
  <si>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</si>
  <si>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</si>
  <si>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</si>
  <si>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</si>
  <si>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</si>
  <si>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</si>
  <si>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</si>
  <si>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</si>
  <si>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</si>
  <si>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</si>
  <si>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</si>
  <si>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</si>
  <si>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</si>
  <si>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</si>
  <si>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</si>
  <si>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</si>
  <si>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</si>
  <si>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</si>
  <si>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</si>
  <si>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</si>
  <si>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</si>
  <si>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</si>
  <si>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</si>
  <si>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</si>
  <si>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</si>
  <si>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</si>
  <si>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</si>
  <si>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</si>
  <si>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</si>
  <si>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</si>
  <si>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</si>
  <si>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</si>
  <si>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</si>
  <si>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</si>
  <si>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</si>
  <si>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</si>
  <si>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</si>
  <si>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</si>
  <si>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</si>
  <si>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</si>
  <si>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</si>
  <si>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</si>
  <si>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</si>
  <si>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</si>
  <si>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</si>
  <si>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</si>
  <si>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</si>
  <si>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</si>
  <si>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</si>
  <si>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</si>
  <si>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</si>
  <si>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</si>
  <si>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</si>
  <si>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</si>
  <si>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</si>
  <si>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</si>
  <si>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</si>
  <si>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</si>
  <si>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</si>
  <si>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</si>
  <si>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</si>
  <si>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</si>
  <si>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</si>
  <si>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</si>
  <si>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</si>
  <si>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</si>
  <si>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</si>
  <si>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</si>
  <si>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</si>
  <si>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</si>
  <si>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</si>
  <si>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</si>
  <si>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</si>
  <si>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</si>
  <si>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</si>
  <si>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</si>
  <si>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</si>
  <si>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</si>
  <si>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</si>
  <si>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</si>
  <si>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</si>
  <si>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</si>
  <si>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</si>
  <si>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</si>
  <si>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</si>
  <si>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</si>
  <si>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</si>
  <si>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</si>
  <si>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</si>
  <si>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</si>
  <si>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</si>
  <si>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</si>
  <si>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</si>
  <si>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</si>
  <si>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</si>
  <si>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</si>
  <si>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</si>
  <si>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</si>
  <si>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</si>
  <si>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</si>
  <si>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</si>
  <si>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</si>
  <si>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</si>
  <si>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</si>
  <si>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</si>
  <si>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</si>
  <si>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</si>
  <si>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</si>
  <si>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</si>
  <si>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</si>
  <si>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</si>
  <si>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</si>
  <si>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</si>
  <si>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</si>
  <si>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</si>
  <si>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</si>
  <si>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</si>
  <si>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</si>
  <si>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</si>
  <si>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</si>
  <si>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</si>
  <si>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</si>
  <si>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</si>
  <si>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</si>
  <si>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</si>
  <si>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</si>
  <si>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</si>
  <si>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</si>
  <si>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</si>
  <si>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</si>
  <si>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</si>
  <si>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</si>
  <si>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</si>
  <si>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</si>
  <si>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</si>
  <si>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</si>
  <si>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</si>
  <si>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</si>
  <si>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</si>
  <si>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</si>
  <si>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</si>
  <si>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</si>
  <si>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</si>
  <si>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</si>
  <si>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</si>
  <si>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</si>
  <si>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</si>
  <si>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</si>
  <si>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</si>
  <si>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</si>
  <si>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</si>
  <si>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</si>
  <si>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</si>
  <si>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</si>
  <si>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</si>
  <si>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</si>
  <si>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</si>
  <si>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</si>
  <si>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</si>
  <si>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</si>
  <si>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</si>
  <si>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</si>
  <si>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</si>
  <si>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</si>
  <si>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</si>
  <si>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</si>
  <si>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</si>
  <si>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</si>
  <si>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</si>
  <si>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</si>
  <si>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</si>
  <si>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</si>
  <si>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</si>
  <si>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</si>
  <si>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</si>
  <si>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</si>
  <si>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</si>
  <si>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</si>
  <si>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</si>
  <si>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</si>
  <si>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</si>
  <si>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</si>
  <si>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</si>
  <si>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</si>
  <si>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</si>
  <si>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</si>
  <si>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</si>
  <si>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</si>
  <si>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</si>
  <si>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</si>
  <si>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</si>
  <si>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</si>
  <si>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</si>
  <si>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</si>
  <si>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</si>
  <si>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</si>
  <si>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</si>
  <si>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</si>
  <si>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</si>
  <si>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</si>
  <si>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</si>
  <si>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</si>
  <si>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</si>
  <si>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</si>
  <si>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</si>
  <si>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</si>
  <si>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</si>
  <si>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</si>
  <si>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</si>
  <si>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</si>
  <si>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</si>
  <si>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</si>
  <si>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</si>
  <si>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</si>
  <si>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</si>
  <si>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</si>
  <si>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</si>
  <si>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</si>
  <si>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</si>
  <si>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</si>
  <si>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</si>
  <si>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</si>
  <si>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</si>
  <si>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</si>
  <si>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</si>
  <si>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</si>
  <si>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</si>
  <si>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</si>
  <si>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</si>
  <si>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</si>
  <si>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</si>
  <si>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</si>
  <si>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</si>
  <si>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</si>
  <si>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</si>
  <si>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</si>
  <si>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</si>
  <si>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</si>
  <si>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</si>
  <si>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</si>
  <si>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</si>
  <si>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</si>
  <si>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</si>
  <si>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</si>
  <si>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</si>
  <si>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</si>
  <si>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</si>
  <si>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</si>
  <si>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</si>
  <si>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</si>
  <si>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</si>
  <si>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</si>
  <si>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</si>
  <si>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</si>
  <si>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</si>
  <si>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</si>
  <si>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</si>
  <si>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</si>
  <si>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</si>
  <si>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</si>
  <si>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</si>
  <si>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</si>
  <si>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</si>
  <si>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</si>
  <si>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</si>
  <si>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</si>
  <si>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</si>
  <si>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</si>
  <si>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</si>
  <si>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</si>
  <si>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</si>
  <si>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</si>
  <si>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</si>
  <si>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</si>
  <si>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</si>
  <si>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</si>
  <si>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</si>
  <si>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</si>
  <si>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</si>
  <si>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</si>
  <si>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</si>
  <si>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</si>
  <si>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</si>
  <si>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</si>
  <si>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</si>
  <si>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</si>
  <si>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</si>
  <si>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</si>
  <si>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</si>
  <si>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</si>
  <si>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</si>
  <si>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</si>
  <si>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</si>
  <si>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</si>
  <si>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</si>
  <si>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</si>
  <si>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</si>
  <si>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</si>
  <si>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</si>
  <si>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</si>
  <si>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</si>
  <si>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</si>
  <si>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</si>
  <si>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</si>
  <si>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</si>
  <si>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</si>
  <si>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</si>
  <si>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</si>
  <si>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</si>
  <si>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</si>
  <si>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</si>
  <si>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</si>
  <si>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</si>
  <si>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</si>
  <si>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</si>
  <si>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</si>
  <si>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</si>
  <si>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</si>
  <si>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</si>
  <si>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</si>
  <si>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</si>
  <si>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</si>
  <si>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</si>
  <si>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</si>
  <si>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</si>
  <si>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</si>
  <si>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</si>
  <si>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</si>
  <si>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</si>
  <si>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</si>
  <si>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</si>
  <si>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</si>
  <si>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</si>
  <si>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</si>
  <si>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</si>
  <si>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</si>
  <si>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</si>
  <si>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</si>
  <si>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</si>
  <si>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</si>
  <si>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</si>
  <si>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</si>
  <si>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</si>
  <si>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</si>
  <si>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</si>
  <si>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</si>
  <si>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</si>
  <si>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</si>
  <si>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</si>
  <si>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</si>
  <si>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</si>
  <si>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</si>
  <si>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</si>
  <si>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</si>
  <si>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</si>
  <si>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</si>
  <si>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</si>
  <si>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</si>
  <si>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</si>
  <si>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</si>
  <si>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</si>
  <si>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</si>
  <si>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</si>
  <si>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</si>
  <si>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</si>
  <si>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</si>
  <si>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</si>
  <si>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</si>
  <si>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</si>
  <si>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</si>
  <si>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</si>
  <si>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</si>
  <si>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</si>
  <si>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</si>
  <si>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</si>
  <si>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</si>
  <si>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</si>
  <si>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</si>
  <si>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</si>
  <si>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</si>
  <si>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</si>
  <si>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</si>
  <si>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</si>
  <si>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</si>
  <si>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</si>
  <si>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</si>
  <si>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</si>
  <si>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</si>
  <si>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</si>
  <si>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</si>
  <si>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</si>
  <si>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</si>
  <si>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</si>
  <si>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</si>
  <si>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</si>
  <si>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</si>
  <si>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</si>
  <si>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</si>
  <si>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</si>
  <si>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</si>
  <si>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</si>
  <si>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</si>
  <si>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</si>
  <si>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</si>
  <si>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</si>
  <si>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</si>
  <si>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</si>
  <si>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</si>
  <si>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</si>
  <si>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</si>
  <si>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</si>
  <si>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</si>
  <si>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</si>
  <si>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</si>
  <si>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</si>
  <si>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</si>
  <si>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</si>
  <si>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</si>
  <si>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</si>
  <si>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</si>
  <si>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</si>
  <si>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</si>
  <si>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</si>
  <si>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</si>
  <si>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</si>
  <si>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</si>
  <si>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</si>
  <si>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</si>
  <si>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</si>
  <si>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</si>
  <si>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</si>
  <si>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</si>
  <si>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</si>
  <si>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</si>
  <si>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</si>
  <si>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</si>
  <si>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</si>
  <si>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</si>
  <si>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</si>
  <si>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</si>
  <si>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</si>
  <si>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</si>
  <si>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</si>
  <si>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</si>
  <si>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</si>
  <si>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</si>
  <si>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</si>
  <si>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</si>
  <si>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</si>
  <si>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</si>
  <si>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</si>
  <si>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</si>
  <si>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</si>
  <si>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</si>
  <si>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</si>
  <si>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</si>
  <si>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</si>
  <si>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</si>
  <si>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</si>
  <si>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</si>
  <si>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</si>
  <si>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</si>
  <si>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</si>
  <si>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</si>
  <si>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</si>
  <si>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</si>
  <si>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</si>
  <si>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</si>
  <si>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</si>
  <si>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</si>
  <si>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</si>
  <si>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</si>
  <si>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</si>
  <si>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</si>
  <si>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</si>
  <si>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</si>
  <si>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</si>
  <si>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</si>
  <si>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</si>
  <si>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</si>
  <si>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</si>
  <si>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</si>
  <si>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</si>
  <si>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</si>
  <si>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</si>
  <si>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</si>
  <si>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</si>
  <si>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</si>
  <si>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</si>
  <si>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</si>
  <si>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</si>
  <si>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</si>
  <si>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</si>
  <si>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</si>
  <si>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</si>
  <si>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</si>
  <si>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</si>
  <si>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</si>
  <si>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</si>
  <si>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</si>
  <si>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</si>
  <si>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</si>
  <si>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</si>
  <si>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</si>
  <si>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</si>
  <si>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</si>
  <si>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</si>
  <si>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</si>
  <si>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</si>
  <si>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</si>
  <si>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</si>
  <si>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</si>
  <si>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</si>
  <si>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</si>
  <si>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</si>
  <si>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</si>
  <si>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</si>
  <si>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</si>
  <si>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</si>
  <si>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</si>
  <si>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</si>
  <si>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</si>
  <si>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</si>
  <si>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</si>
  <si>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</si>
  <si>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</si>
  <si>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</si>
  <si>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</si>
  <si>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</si>
  <si>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</si>
  <si>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</si>
  <si>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</si>
  <si>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</si>
  <si>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</si>
  <si>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</si>
  <si>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</si>
  <si>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</si>
  <si>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</si>
  <si>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</si>
  <si>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</si>
  <si>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</si>
  <si>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</si>
  <si>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</si>
  <si>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</si>
  <si>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</si>
  <si>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</si>
  <si>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</si>
  <si>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</si>
  <si>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</si>
  <si>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</si>
  <si>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</si>
  <si>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</si>
  <si>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</si>
  <si>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</si>
  <si>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</si>
  <si>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</si>
  <si>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</si>
  <si>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</si>
  <si>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</si>
  <si>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</si>
  <si>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</si>
  <si>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</si>
  <si>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</si>
  <si>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</si>
  <si>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</si>
  <si>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</si>
  <si>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</si>
  <si>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</si>
  <si>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</si>
  <si>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</si>
  <si>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</si>
  <si>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</si>
  <si>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</si>
  <si>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</si>
  <si>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</si>
  <si>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</si>
  <si>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</si>
  <si>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</si>
  <si>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</si>
  <si>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</si>
  <si>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</si>
  <si>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</si>
  <si>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</si>
  <si>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</si>
  <si>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</si>
  <si>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</si>
  <si>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</si>
  <si>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</si>
  <si>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</si>
  <si>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</si>
  <si>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</si>
  <si>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</si>
  <si>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</si>
  <si>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</si>
  <si>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</si>
  <si>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</si>
  <si>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</si>
  <si>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</si>
  <si>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</si>
  <si>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</si>
  <si>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</si>
  <si>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</si>
  <si>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</si>
  <si>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</si>
  <si>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</si>
  <si>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</si>
  <si>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</si>
  <si>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</si>
  <si>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</si>
  <si>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</si>
  <si>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</si>
  <si>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</si>
  <si>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</si>
  <si>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</si>
  <si>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</si>
  <si>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</si>
  <si>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</si>
  <si>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</si>
  <si>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</si>
  <si>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</si>
  <si>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</si>
  <si>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</si>
  <si>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</si>
  <si>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</si>
  <si>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</si>
  <si>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</si>
  <si>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</si>
  <si>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</si>
  <si>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</si>
  <si>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</si>
  <si>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</si>
  <si>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</si>
  <si>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</si>
  <si>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</si>
  <si>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</si>
  <si>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</si>
  <si>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</si>
  <si>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</si>
  <si>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</si>
  <si>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</si>
  <si>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</si>
  <si>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</si>
  <si>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</si>
  <si>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</si>
  <si>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</si>
  <si>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</si>
  <si>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</si>
  <si>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</si>
  <si>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</si>
  <si>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</si>
  <si>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</si>
  <si>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</si>
  <si>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</si>
  <si>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</si>
  <si>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</si>
  <si>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</si>
  <si>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</si>
  <si>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</si>
  <si>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</si>
  <si>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</si>
  <si>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</si>
  <si>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</si>
  <si>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</si>
  <si>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</si>
  <si>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</si>
  <si>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</si>
  <si>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</si>
  <si>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</si>
  <si>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</si>
  <si>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</si>
  <si>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</si>
  <si>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</si>
  <si>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</si>
  <si>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</si>
  <si>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</si>
  <si>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</si>
  <si>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</si>
  <si>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</si>
  <si>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</si>
  <si>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</si>
  <si>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</si>
  <si>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</si>
  <si>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</si>
  <si>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</si>
  <si>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</si>
  <si>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</si>
  <si>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</si>
  <si>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</si>
  <si>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</si>
  <si>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</si>
  <si>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</si>
  <si>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</si>
  <si>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</si>
  <si>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</si>
  <si>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</si>
  <si>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</si>
  <si>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</si>
  <si>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</si>
  <si>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</si>
  <si>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</si>
  <si>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</si>
  <si>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</si>
  <si>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</si>
  <si>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</si>
  <si>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</si>
  <si>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</si>
  <si>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</si>
  <si>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</si>
  <si>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</si>
  <si>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</si>
  <si>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</si>
  <si>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</si>
  <si>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</si>
  <si>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</si>
  <si>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</si>
  <si>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</si>
  <si>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</si>
  <si>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</si>
  <si>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</si>
  <si>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</si>
  <si>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</si>
  <si>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</si>
  <si>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</si>
  <si>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</si>
  <si>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</si>
  <si>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</si>
  <si>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</si>
  <si>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</si>
  <si>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</si>
  <si>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</si>
  <si>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</si>
  <si>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</si>
  <si>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</si>
  <si>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</si>
  <si>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</si>
  <si>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</si>
  <si>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</si>
  <si>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</si>
  <si>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</si>
  <si>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</si>
  <si>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</si>
  <si>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</si>
  <si>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</si>
  <si>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</si>
  <si>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</si>
  <si>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</si>
  <si>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</si>
  <si>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</si>
  <si>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</si>
  <si>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</si>
  <si>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</si>
  <si>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</si>
  <si>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</si>
  <si>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</si>
  <si>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</si>
  <si>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</si>
  <si>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</si>
  <si>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</si>
  <si>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</si>
  <si>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</si>
  <si>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</si>
  <si>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</si>
  <si>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</si>
  <si>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</si>
  <si>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</si>
  <si>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</si>
  <si>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</si>
  <si>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</si>
  <si>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</si>
  <si>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</si>
  <si>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</si>
  <si>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</si>
  <si>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</si>
  <si>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</si>
  <si>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</si>
  <si>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</si>
  <si>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</si>
  <si>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</si>
  <si>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</si>
  <si>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</si>
  <si>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</si>
  <si>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</si>
  <si>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</si>
  <si>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</si>
  <si>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</si>
  <si>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</si>
  <si>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</si>
  <si>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</si>
  <si>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</si>
  <si>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</si>
  <si>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</si>
  <si>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</si>
  <si>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</si>
  <si>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</si>
  <si>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</si>
  <si>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</si>
  <si>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</si>
  <si>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</si>
  <si>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</si>
  <si>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</si>
  <si>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</si>
  <si>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</si>
  <si>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</si>
  <si>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</si>
  <si>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</si>
  <si>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</si>
  <si>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</si>
  <si>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</si>
  <si>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</si>
  <si>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</si>
  <si>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</si>
  <si>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</si>
  <si>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</si>
  <si>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</si>
  <si>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</si>
  <si>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</si>
  <si>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</si>
  <si>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</si>
  <si>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</si>
  <si>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</si>
  <si>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</si>
  <si>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</si>
  <si>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</si>
  <si>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</si>
  <si>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</si>
  <si>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</si>
  <si>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</si>
  <si>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</si>
  <si>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</si>
  <si>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</si>
  <si>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</si>
  <si>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</si>
  <si>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</si>
  <si>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</si>
  <si>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</si>
  <si>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</si>
  <si>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</si>
  <si>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</si>
  <si>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</si>
  <si>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</si>
  <si>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</si>
  <si>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</si>
  <si>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</si>
  <si>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</si>
  <si>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</si>
  <si>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</si>
  <si>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</si>
  <si>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</si>
  <si>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</si>
  <si>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</si>
  <si>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</si>
  <si>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</si>
  <si>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</si>
  <si>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</si>
  <si>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</si>
  <si>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</si>
  <si>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</si>
  <si>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</si>
  <si>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</si>
  <si>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</si>
  <si>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</si>
  <si>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</si>
  <si>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</si>
  <si>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</si>
  <si>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</si>
  <si>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</si>
  <si>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</si>
  <si>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</si>
  <si>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</si>
  <si>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</si>
  <si>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</si>
  <si>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</si>
  <si>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</si>
  <si>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</si>
  <si>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</si>
  <si>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</si>
  <si>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</si>
  <si>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</si>
  <si>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</si>
  <si>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</si>
  <si>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</si>
  <si>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</si>
  <si>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</si>
  <si>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</si>
  <si>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</si>
  <si>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</si>
  <si>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</si>
  <si>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</si>
  <si>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</si>
  <si>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</si>
  <si>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</si>
  <si>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</si>
  <si>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</si>
  <si>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</si>
  <si>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</si>
  <si>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</si>
  <si>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</si>
  <si>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</si>
  <si>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</si>
  <si>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</si>
  <si>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</si>
  <si>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</si>
  <si>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</si>
  <si>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</si>
  <si>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</si>
  <si>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</si>
  <si>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</si>
  <si>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</si>
  <si>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</si>
  <si>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</si>
  <si>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</si>
  <si>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</si>
  <si>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</si>
  <si>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</si>
  <si>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</si>
  <si>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</si>
  <si>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</si>
  <si>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</si>
  <si>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</si>
  <si>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</si>
  <si>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</si>
  <si>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</si>
  <si>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</si>
  <si>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</si>
  <si>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</si>
  <si>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</si>
  <si>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</si>
  <si>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</si>
  <si>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</si>
  <si>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</si>
  <si>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</si>
  <si>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</si>
  <si>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</si>
  <si>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</si>
  <si>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</si>
  <si>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</si>
  <si>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</si>
  <si>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</si>
  <si>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</si>
  <si>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</si>
  <si>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</si>
  <si>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</si>
  <si>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</si>
  <si>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</si>
  <si>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</si>
  <si>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</si>
  <si>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</si>
  <si>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</si>
  <si>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</si>
  <si>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</si>
  <si>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</si>
  <si>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</si>
  <si>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</si>
  <si>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</si>
  <si>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</si>
  <si>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</si>
  <si>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</si>
  <si>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</si>
  <si>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</si>
  <si>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</si>
  <si>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</si>
  <si>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</si>
  <si>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</si>
  <si>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</si>
  <si>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</si>
  <si>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</si>
  <si>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</si>
  <si>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</si>
  <si>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</si>
  <si>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</si>
  <si>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</si>
  <si>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</si>
  <si>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</si>
  <si>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</si>
  <si>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</si>
  <si>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</si>
  <si>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</si>
  <si>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</si>
  <si>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</si>
  <si>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</si>
  <si>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</si>
  <si>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</si>
  <si>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</si>
  <si>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</si>
  <si>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</si>
  <si>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</si>
  <si>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</si>
  <si>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</si>
  <si>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</si>
  <si>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</si>
  <si>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</si>
  <si>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</si>
  <si>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</si>
  <si>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</si>
  <si>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</si>
  <si>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</si>
  <si>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</si>
  <si>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</si>
  <si>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</si>
  <si>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</si>
  <si>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</si>
  <si>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</si>
  <si>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</si>
  <si>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</si>
  <si>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</si>
  <si>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</si>
  <si>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</si>
  <si>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</si>
  <si>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</si>
  <si>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</si>
  <si>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</si>
  <si>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</si>
  <si>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</si>
  <si>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</si>
  <si>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</si>
  <si>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</si>
  <si>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</si>
  <si>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</si>
  <si>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</si>
  <si>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</si>
  <si>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</si>
  <si>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</si>
  <si>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</si>
  <si>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</si>
  <si>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</si>
  <si>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</si>
  <si>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</si>
  <si>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</si>
  <si>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</si>
  <si>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</si>
  <si>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</si>
  <si>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</si>
  <si>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</si>
  <si>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</si>
  <si>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</si>
  <si>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</si>
  <si>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</si>
  <si>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</si>
  <si>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</si>
  <si>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</si>
  <si>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</si>
  <si>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</si>
  <si>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</si>
  <si>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</si>
  <si>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</si>
  <si>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</si>
  <si>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</si>
  <si>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</si>
  <si>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</si>
  <si>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</si>
  <si>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</si>
  <si>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</si>
  <si>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</si>
  <si>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</si>
  <si>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</si>
  <si>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</si>
  <si>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</si>
  <si>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</si>
  <si>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</si>
  <si>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</si>
  <si>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</si>
  <si>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</si>
  <si>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</si>
  <si>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</si>
  <si>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</si>
  <si>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</si>
  <si>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</si>
  <si>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</si>
  <si>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</si>
  <si>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</si>
  <si>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</si>
  <si>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</si>
  <si>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</si>
  <si>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</si>
  <si>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</si>
  <si>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</si>
  <si>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</si>
  <si>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</si>
  <si>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</si>
  <si>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</si>
  <si>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</si>
  <si>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</si>
  <si>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</si>
  <si>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</si>
  <si>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</si>
  <si>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</si>
  <si>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</si>
  <si>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</si>
  <si>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</si>
  <si>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</si>
  <si>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</si>
  <si>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</si>
  <si>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</si>
  <si>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</si>
  <si>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</si>
  <si>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</si>
  <si>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</si>
  <si>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</si>
  <si>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</si>
  <si>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</si>
  <si>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</si>
  <si>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</si>
  <si>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</si>
  <si>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</si>
  <si>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</si>
  <si>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</si>
  <si>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</si>
  <si>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</si>
  <si>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</si>
  <si>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</si>
  <si>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</si>
  <si>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</si>
  <si>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</si>
  <si>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</si>
  <si>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</si>
  <si>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</si>
  <si>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</si>
  <si>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</si>
  <si>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</si>
  <si>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</si>
  <si>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</si>
  <si>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</si>
  <si>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</si>
  <si>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</si>
  <si>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</si>
  <si>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</si>
  <si>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</si>
  <si>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</si>
  <si>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</si>
  <si>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</si>
  <si>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</si>
  <si>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</si>
  <si>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</si>
  <si>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</si>
  <si>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</si>
  <si>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</si>
  <si>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</si>
  <si>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</si>
  <si>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</si>
  <si>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</si>
  <si>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</si>
  <si>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</si>
  <si>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</si>
  <si>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</si>
  <si>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</si>
  <si>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</si>
  <si>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</si>
  <si>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</si>
  <si>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</si>
  <si>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</si>
  <si>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</si>
  <si>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</si>
  <si>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</si>
  <si>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</si>
  <si>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</si>
  <si>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</si>
  <si>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</si>
  <si>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</si>
  <si>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</si>
  <si>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</si>
  <si>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</si>
  <si>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</si>
  <si>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</si>
  <si>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</si>
  <si>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</si>
  <si>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</si>
  <si>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</si>
  <si>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</si>
  <si>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</si>
  <si>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</si>
  <si>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</si>
  <si>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</si>
  <si>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</si>
  <si>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</si>
  <si>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</si>
  <si>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</si>
  <si>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</si>
  <si>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</si>
  <si>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</si>
  <si>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</si>
  <si>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</si>
  <si>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</si>
  <si>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</si>
  <si>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</si>
  <si>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</si>
  <si>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</si>
  <si>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</si>
  <si>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</si>
  <si>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</si>
  <si>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</si>
  <si>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</si>
  <si>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</si>
  <si>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</si>
  <si>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</si>
  <si>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</si>
  <si>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</si>
  <si>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</si>
  <si>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</si>
  <si>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</si>
  <si>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</si>
  <si>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</si>
  <si>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</si>
  <si>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</si>
  <si>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</si>
  <si>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</si>
  <si>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</si>
  <si>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</si>
  <si>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</si>
  <si>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</si>
  <si>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</si>
  <si>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</si>
  <si>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</si>
  <si>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</si>
  <si>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</si>
  <si>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</si>
  <si>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</si>
  <si>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</si>
  <si>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</si>
  <si>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</si>
  <si>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</si>
  <si>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</si>
  <si>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</si>
  <si>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</si>
  <si>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</si>
  <si>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</si>
  <si>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</si>
  <si>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</si>
  <si>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</si>
  <si>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</si>
  <si>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</si>
  <si>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</si>
  <si>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</si>
  <si>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</si>
  <si>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</si>
  <si>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</si>
  <si>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</si>
  <si>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</si>
  <si>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</si>
  <si>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</si>
  <si>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</si>
  <si>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</si>
  <si>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</si>
  <si>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</si>
  <si>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</si>
  <si>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</si>
  <si>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</si>
  <si>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</si>
  <si>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</si>
  <si>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</si>
  <si>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</si>
  <si>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</si>
  <si>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</si>
  <si>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</si>
  <si>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</si>
  <si>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</si>
  <si>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</si>
  <si>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</si>
  <si>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</si>
  <si>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</si>
  <si>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</si>
  <si>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</si>
  <si>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</si>
  <si>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</si>
  <si>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</si>
  <si>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</si>
  <si>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</si>
  <si>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</si>
  <si>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</si>
  <si>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</si>
  <si>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</si>
  <si>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</si>
  <si>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</si>
  <si>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</si>
  <si>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</si>
  <si>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</si>
  <si>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</si>
  <si>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</si>
  <si>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</si>
  <si>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</si>
  <si>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</si>
  <si>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</si>
  <si>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</si>
  <si>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</si>
  <si>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</si>
  <si>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</si>
  <si>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</si>
  <si>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</si>
  <si>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</si>
  <si>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</si>
  <si>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</si>
  <si>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</si>
  <si>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</si>
  <si>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</si>
  <si>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</si>
  <si>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</si>
  <si>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</si>
  <si>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</si>
  <si>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</si>
  <si>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</si>
  <si>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</si>
  <si>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</si>
  <si>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</si>
  <si>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</si>
  <si>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</si>
  <si>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</si>
  <si>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</si>
  <si>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</si>
  <si>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</si>
  <si>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</si>
  <si>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</si>
  <si>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</si>
  <si>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</si>
  <si>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</si>
  <si>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</si>
  <si>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</si>
  <si>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</si>
  <si>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</si>
  <si>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</si>
  <si>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</si>
  <si>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</si>
  <si>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</si>
  <si>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</si>
  <si>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</si>
  <si>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</si>
  <si>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</si>
  <si>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</si>
  <si>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</si>
  <si>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</si>
  <si>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</si>
  <si>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</si>
  <si>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</si>
  <si>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</si>
  <si>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</si>
  <si>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</si>
  <si>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</si>
  <si>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</si>
  <si>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</si>
  <si>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</si>
  <si>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</si>
  <si>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</si>
  <si>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</si>
  <si>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</si>
  <si>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</si>
  <si>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</si>
  <si>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</si>
  <si>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</si>
  <si>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</si>
  <si>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</si>
  <si>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</si>
  <si>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</si>
  <si>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</si>
  <si>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</si>
  <si>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</si>
  <si>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</si>
  <si>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</si>
  <si>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</si>
  <si>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</si>
  <si>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</si>
  <si>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</si>
  <si>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</si>
  <si>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</si>
  <si>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</si>
  <si>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</si>
  <si>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</si>
  <si>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</si>
  <si>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</si>
  <si>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</si>
  <si>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</si>
  <si>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</si>
  <si>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</si>
  <si>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</si>
  <si>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</si>
  <si>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</si>
  <si>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</si>
  <si>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</si>
  <si>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</si>
  <si>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</si>
  <si>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</si>
  <si>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</si>
  <si>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</si>
  <si>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</si>
  <si>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</si>
  <si>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</si>
  <si>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</si>
  <si>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</si>
  <si>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</si>
  <si>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</si>
  <si>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</si>
  <si>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</si>
  <si>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</si>
  <si>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</si>
  <si>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</si>
  <si>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</si>
  <si>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</si>
  <si>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</si>
  <si>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</si>
  <si>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</si>
  <si>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</si>
  <si>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</si>
  <si>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</si>
  <si>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</si>
  <si>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</si>
  <si>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</si>
  <si>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</si>
  <si>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</si>
  <si>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</si>
  <si>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</si>
  <si>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</si>
  <si>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</si>
  <si>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</si>
  <si>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</si>
  <si>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</si>
  <si>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</si>
  <si>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</si>
  <si>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</si>
  <si>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</si>
  <si>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</si>
  <si>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</si>
  <si>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</si>
  <si>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</si>
  <si>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</si>
  <si>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</si>
  <si>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</si>
  <si>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</si>
  <si>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</si>
  <si>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</si>
  <si>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</si>
  <si>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</si>
  <si>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</si>
  <si>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</si>
  <si>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</si>
  <si>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</si>
  <si>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</si>
  <si>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</si>
  <si>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</si>
  <si>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</si>
  <si>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</si>
  <si>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</si>
  <si>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</si>
  <si>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</si>
  <si>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</si>
  <si>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</si>
  <si>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</si>
  <si>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</si>
  <si>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</si>
  <si>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</si>
  <si>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</si>
  <si>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</si>
  <si>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</si>
  <si>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</si>
  <si>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</si>
  <si>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</si>
  <si>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</si>
  <si>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</si>
  <si>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</si>
  <si>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</si>
  <si>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</si>
  <si>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</si>
  <si>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</si>
  <si>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</si>
  <si>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</si>
  <si>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</si>
  <si>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</si>
  <si>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</si>
  <si>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</si>
  <si>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</si>
  <si>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</si>
  <si>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</si>
  <si>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</si>
  <si>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</si>
  <si>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</si>
  <si>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</si>
  <si>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</si>
  <si>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</si>
  <si>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</si>
  <si>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</si>
  <si>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</si>
  <si>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</si>
  <si>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</si>
  <si>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</si>
  <si>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</si>
  <si>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</si>
  <si>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</si>
  <si>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</si>
  <si>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</si>
  <si>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</si>
  <si>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</si>
  <si>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</si>
  <si>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</si>
  <si>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</si>
  <si>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</si>
  <si>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</si>
  <si>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</si>
  <si>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</si>
  <si>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</si>
  <si>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</si>
  <si>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</si>
  <si>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</si>
  <si>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</si>
  <si>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</si>
  <si>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</si>
  <si>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</si>
  <si>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</si>
  <si>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</si>
  <si>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</si>
  <si>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</si>
  <si>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</si>
  <si>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</si>
  <si>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</si>
  <si>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</si>
  <si>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</si>
  <si>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</si>
  <si>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</si>
  <si>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</si>
  <si>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</si>
  <si>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</si>
  <si>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</si>
  <si>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</si>
  <si>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</si>
  <si>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</si>
  <si>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</si>
  <si>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</si>
  <si>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</si>
  <si>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</si>
  <si>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</si>
  <si>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</si>
  <si>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</si>
  <si>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</si>
  <si>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</si>
  <si>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</si>
  <si>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</si>
  <si>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</si>
  <si>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</si>
  <si>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</si>
  <si>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</si>
  <si>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</si>
  <si>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</si>
  <si>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</si>
  <si>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</si>
  <si>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</si>
  <si>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</si>
  <si>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</si>
  <si>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</si>
  <si>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</si>
  <si>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</si>
  <si>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</si>
  <si>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</si>
  <si>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</si>
  <si>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</si>
  <si>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</si>
  <si>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</si>
  <si>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</si>
  <si>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</si>
  <si>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</si>
  <si>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</si>
  <si>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</si>
  <si>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</si>
  <si>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</si>
  <si>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</si>
  <si>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</si>
  <si>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</si>
  <si>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</si>
  <si>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</si>
  <si>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</si>
  <si>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</si>
  <si>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</si>
  <si>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</si>
  <si>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</si>
  <si>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</si>
  <si>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</si>
  <si>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</si>
  <si>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</si>
  <si>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</si>
  <si>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</si>
  <si>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</si>
  <si>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</si>
  <si>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</si>
  <si>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</si>
  <si>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</si>
  <si>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</si>
  <si>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</si>
  <si>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</si>
  <si>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</si>
  <si>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</si>
  <si>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</si>
  <si>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</si>
  <si>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</si>
  <si>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</si>
  <si>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</si>
  <si>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</si>
  <si>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</si>
  <si>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</si>
  <si>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</si>
  <si>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</si>
  <si>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</si>
  <si>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</si>
  <si>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</si>
  <si>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</si>
  <si>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</si>
  <si>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</si>
  <si>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</si>
  <si>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</si>
  <si>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</si>
  <si>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</si>
  <si>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</si>
  <si>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</si>
  <si>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</si>
  <si>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</si>
  <si>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</si>
  <si>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</si>
  <si>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</si>
  <si>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</si>
  <si>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</si>
  <si>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</si>
  <si>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</si>
  <si>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</si>
  <si>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</si>
  <si>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</si>
  <si>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</si>
  <si>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</si>
  <si>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</si>
  <si>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</si>
  <si>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</si>
  <si>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</si>
  <si>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</si>
  <si>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</si>
  <si>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</si>
  <si>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</si>
  <si>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</si>
  <si>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</si>
  <si>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</si>
  <si>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</si>
  <si>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</si>
  <si>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</si>
  <si>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</si>
  <si>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</si>
  <si>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</si>
  <si>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</si>
  <si>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</si>
  <si>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</si>
  <si>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</si>
  <si>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</si>
  <si>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</si>
  <si>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</si>
  <si>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</si>
  <si>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</si>
  <si>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</si>
  <si>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</si>
  <si>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</si>
  <si>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</si>
  <si>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</si>
  <si>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</si>
  <si>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</si>
  <si>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</si>
  <si>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</si>
  <si>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</si>
  <si>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</si>
  <si>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</si>
  <si>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</si>
  <si>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</si>
  <si>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</si>
  <si>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</si>
  <si>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</si>
  <si>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</si>
  <si>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</si>
  <si>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</si>
  <si>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</si>
  <si>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</si>
  <si>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</si>
  <si>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</si>
  <si>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</si>
  <si>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</si>
  <si>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</si>
  <si>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</si>
  <si>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</si>
  <si>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</si>
  <si>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</si>
  <si>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</si>
  <si>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</si>
  <si>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</si>
  <si>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</si>
  <si>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</si>
  <si>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</si>
  <si>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</si>
  <si>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</si>
  <si>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</si>
  <si>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</si>
  <si>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</si>
  <si>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</si>
  <si>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</si>
  <si>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</si>
  <si>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</si>
  <si>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</si>
  <si>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</si>
  <si>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</si>
  <si>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</si>
  <si>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</si>
  <si>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</si>
  <si>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</si>
  <si>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</si>
  <si>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</si>
  <si>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</si>
  <si>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</si>
  <si>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</si>
  <si>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</si>
  <si>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</si>
  <si>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</si>
  <si>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</si>
  <si>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</si>
  <si>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</si>
  <si>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</si>
  <si>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</si>
  <si>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</si>
  <si>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</si>
  <si>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</si>
  <si>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</si>
  <si>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</si>
  <si>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</si>
  <si>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</si>
  <si>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</si>
  <si>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</si>
  <si>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</si>
  <si>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</si>
  <si>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</si>
  <si>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</si>
  <si>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</si>
  <si>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</si>
  <si>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</si>
  <si>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</si>
  <si>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</si>
  <si>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</si>
  <si>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</si>
  <si>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</si>
  <si>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</si>
  <si>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</si>
  <si>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</si>
  <si>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</si>
  <si>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</si>
  <si>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</si>
  <si>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</si>
  <si>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</si>
  <si>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</si>
  <si>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</si>
  <si>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</si>
  <si>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</si>
  <si>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</si>
  <si>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</si>
  <si>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</si>
  <si>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</si>
  <si>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</si>
  <si>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</si>
  <si>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</si>
  <si>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</si>
  <si>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</si>
  <si>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</si>
  <si>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</si>
  <si>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</si>
  <si>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</si>
  <si>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</si>
  <si>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</si>
  <si>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</si>
  <si>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</si>
  <si>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</si>
  <si>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</si>
  <si>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</si>
  <si>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</si>
  <si>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</si>
  <si>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</si>
  <si>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</si>
  <si>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</si>
  <si>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</si>
  <si>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</si>
  <si>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</si>
  <si>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</si>
  <si>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</si>
  <si>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</si>
  <si>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</si>
  <si>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</si>
  <si>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</si>
  <si>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</si>
  <si>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</si>
  <si>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</si>
  <si>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</si>
  <si>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</si>
  <si>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</si>
  <si>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</si>
  <si>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</si>
  <si>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</si>
  <si>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</si>
  <si>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</si>
  <si>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</si>
  <si>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</si>
  <si>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</si>
  <si>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</si>
  <si>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</si>
  <si>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</si>
  <si>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</si>
  <si>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</si>
  <si>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</si>
  <si>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</si>
  <si>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</si>
  <si>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</si>
  <si>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</si>
  <si>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</si>
  <si>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</si>
  <si>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</si>
  <si>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</si>
  <si>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</si>
  <si>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</si>
  <si>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</si>
  <si>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</si>
  <si>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</si>
  <si>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</si>
  <si>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</si>
  <si>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</si>
  <si>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</si>
  <si>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</si>
  <si>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</si>
  <si>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</si>
  <si>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</si>
  <si>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</si>
  <si>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</si>
  <si>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</si>
  <si>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</si>
  <si>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</si>
  <si>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</si>
  <si>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</si>
  <si>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</si>
  <si>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</si>
  <si>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</si>
  <si>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</si>
  <si>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</si>
  <si>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</si>
  <si>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</si>
  <si>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</si>
  <si>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</si>
  <si>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</si>
  <si>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</si>
  <si>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</si>
  <si>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</si>
  <si>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</si>
  <si>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</si>
  <si>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</si>
  <si>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</si>
  <si>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</si>
  <si>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</si>
  <si>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</si>
  <si>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</si>
  <si>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</si>
  <si>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</si>
  <si>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</si>
  <si>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</si>
  <si>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</si>
  <si>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</si>
  <si>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</si>
  <si>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</si>
  <si>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</si>
  <si>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</si>
  <si>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</si>
  <si>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</si>
  <si>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</si>
  <si>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</si>
  <si>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</si>
  <si>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</si>
  <si>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</si>
  <si>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</si>
  <si>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</si>
  <si>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</si>
  <si>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</si>
  <si>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</si>
  <si>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</si>
  <si>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</si>
  <si>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</si>
  <si>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</si>
  <si>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</si>
  <si>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</si>
  <si>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</si>
  <si>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</si>
  <si>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</si>
  <si>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</si>
  <si>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</si>
  <si>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</si>
  <si>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</si>
  <si>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</si>
  <si>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</si>
  <si>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</si>
  <si>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</si>
  <si>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</si>
  <si>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</si>
  <si>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</si>
  <si>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</si>
  <si>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</si>
  <si>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</si>
  <si>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</si>
  <si>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</si>
  <si>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</si>
  <si>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</si>
  <si>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</si>
  <si>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</si>
  <si>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</si>
  <si>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</si>
  <si>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</si>
  <si>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</si>
  <si>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</si>
  <si>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</si>
  <si>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</si>
  <si>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</si>
  <si>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</si>
  <si>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</si>
  <si>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</si>
  <si>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</si>
  <si>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</si>
  <si>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</si>
  <si>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</si>
  <si>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</si>
  <si>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</si>
  <si>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</si>
  <si>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</si>
  <si>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</si>
  <si>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</si>
  <si>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</si>
  <si>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</si>
  <si>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</si>
  <si>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</si>
  <si>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</si>
  <si>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</si>
  <si>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</si>
  <si>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</si>
  <si>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</si>
  <si>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</si>
  <si>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</si>
  <si>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</si>
  <si>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</si>
  <si>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</si>
  <si>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</si>
  <si>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</si>
  <si>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</si>
  <si>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</si>
  <si>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</si>
  <si>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</si>
  <si>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</si>
  <si>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</si>
  <si>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</si>
  <si>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</si>
  <si>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</si>
  <si>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</si>
  <si>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</si>
  <si>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</si>
  <si>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</si>
  <si>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</si>
  <si>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</si>
  <si>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</si>
  <si>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</si>
  <si>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</si>
  <si>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</si>
  <si>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</si>
  <si>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</si>
  <si>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</si>
  <si>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</si>
  <si>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</si>
  <si>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</si>
  <si>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</si>
  <si>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</si>
  <si>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</si>
  <si>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</si>
  <si>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</si>
  <si>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</si>
  <si>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</si>
  <si>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</si>
  <si>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</si>
  <si>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</si>
  <si>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</si>
  <si>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</si>
  <si>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</si>
  <si>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</si>
  <si>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</si>
  <si>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</si>
  <si>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</si>
  <si>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</si>
  <si>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</si>
  <si>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</si>
  <si>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</si>
  <si>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</si>
  <si>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</si>
  <si>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</si>
  <si>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</si>
  <si>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</si>
  <si>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</si>
  <si>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</si>
  <si>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</si>
  <si>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</si>
  <si>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</si>
  <si>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</si>
  <si>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</si>
  <si>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</si>
  <si>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</si>
  <si>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</si>
  <si>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</si>
  <si>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</si>
  <si>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</si>
  <si>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</si>
  <si>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</si>
  <si>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</si>
  <si>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</si>
  <si>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</si>
  <si>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</si>
  <si>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</si>
  <si>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</si>
  <si>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</si>
  <si>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</si>
  <si>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</si>
  <si>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</si>
  <si>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</si>
  <si>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</si>
  <si>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</si>
  <si>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</si>
  <si>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</si>
  <si>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</si>
  <si>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</si>
  <si>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</si>
  <si>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</si>
  <si>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</si>
  <si>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</si>
  <si>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</si>
  <si>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</si>
  <si>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</si>
  <si>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</si>
  <si>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</si>
  <si>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</si>
  <si>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</si>
  <si>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</si>
  <si>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</si>
  <si>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</si>
  <si>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</si>
  <si>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</si>
  <si>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</si>
  <si>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</si>
  <si>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</si>
  <si>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</si>
  <si>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</si>
  <si>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</si>
  <si>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</si>
  <si>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</si>
  <si>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</si>
  <si>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</si>
  <si>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</si>
  <si>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</si>
  <si>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</si>
  <si>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</si>
  <si>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</si>
  <si>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</si>
  <si>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</si>
  <si>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</si>
  <si>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</si>
  <si>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</si>
  <si>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</si>
  <si>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</si>
  <si>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</si>
  <si>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</si>
  <si>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</si>
  <si>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</si>
  <si>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</si>
  <si>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</si>
  <si>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</si>
  <si>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</si>
  <si>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</si>
  <si>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</si>
  <si>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</si>
  <si>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</si>
  <si>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</si>
  <si>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</si>
  <si>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</si>
  <si>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</si>
  <si>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</si>
  <si>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</si>
  <si>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</si>
  <si>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</si>
  <si>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</si>
  <si>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</si>
  <si>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</si>
  <si>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</si>
  <si>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</si>
  <si>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</si>
  <si>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</si>
  <si>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</si>
  <si>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</si>
  <si>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</si>
  <si>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</si>
  <si>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</si>
  <si>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</si>
  <si>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</si>
  <si>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</si>
  <si>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</si>
  <si>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</si>
  <si>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</si>
  <si>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</si>
  <si>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</si>
  <si>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</si>
  <si>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</si>
  <si>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</si>
  <si>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</si>
  <si>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</si>
  <si>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</si>
  <si>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</si>
  <si>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</si>
  <si>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</si>
  <si>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</si>
  <si>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</si>
  <si>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</si>
  <si>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</si>
  <si>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</si>
  <si>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</si>
  <si>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</si>
  <si>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</si>
  <si>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</si>
  <si>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</si>
  <si>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</si>
  <si>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</si>
  <si>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</si>
  <si>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</si>
  <si>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</si>
  <si>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</si>
  <si>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</si>
  <si>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</si>
  <si>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</si>
  <si>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</si>
  <si>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</si>
  <si>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</si>
  <si>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</si>
  <si>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</si>
  <si>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</si>
  <si>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</si>
  <si>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</si>
  <si>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</si>
  <si>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</si>
  <si>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</si>
  <si>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</si>
  <si>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</si>
  <si>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</si>
  <si>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</si>
  <si>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</si>
  <si>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</si>
  <si>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</si>
  <si>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</si>
  <si>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</si>
  <si>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</si>
  <si>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</si>
  <si>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</si>
  <si>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</si>
  <si>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</si>
  <si>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</si>
  <si>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</si>
  <si>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</si>
  <si>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</si>
  <si>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</si>
  <si>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</si>
  <si>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</si>
  <si>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</si>
  <si>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</si>
  <si>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</si>
  <si>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</si>
  <si>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</si>
  <si>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</si>
  <si>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</si>
  <si>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</si>
  <si>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</si>
  <si>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</si>
  <si>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</si>
  <si>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</si>
  <si>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</si>
  <si>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</si>
  <si>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</si>
  <si>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</si>
  <si>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</si>
  <si>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</si>
  <si>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</si>
  <si>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</si>
  <si>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</si>
  <si>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</si>
  <si>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</si>
  <si>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</si>
  <si>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</si>
  <si>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</si>
  <si>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</si>
  <si>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</si>
  <si>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</si>
  <si>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</si>
  <si>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</si>
  <si>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</si>
  <si>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</si>
  <si>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</si>
  <si>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</si>
  <si>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</si>
  <si>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</si>
  <si>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</si>
  <si>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</si>
  <si>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</si>
  <si>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</si>
  <si>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</si>
  <si>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</si>
  <si>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</si>
  <si>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</si>
  <si>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</si>
  <si>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</si>
  <si>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</si>
  <si>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</si>
  <si>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</si>
  <si>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</si>
  <si>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</si>
  <si>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</si>
  <si>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</si>
  <si>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</si>
  <si>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</si>
  <si>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</si>
  <si>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</si>
  <si>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</si>
  <si>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</si>
  <si>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</si>
  <si>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</si>
  <si>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</si>
  <si>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</si>
  <si>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</si>
  <si>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</si>
  <si>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</si>
  <si>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</si>
  <si>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</si>
  <si>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</si>
  <si>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</si>
  <si>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</si>
  <si>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</si>
  <si>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</si>
  <si>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</si>
  <si>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</si>
  <si>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</si>
  <si>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</si>
  <si>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</si>
  <si>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</si>
  <si>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</si>
  <si>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</si>
  <si>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</si>
  <si>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</si>
  <si>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</si>
  <si>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</si>
  <si>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</si>
  <si>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</si>
  <si>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</si>
  <si>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</si>
  <si>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</si>
  <si>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</si>
  <si>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</si>
  <si>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</si>
  <si>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</si>
  <si>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</si>
  <si>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</si>
  <si>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</si>
  <si>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</si>
  <si>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</si>
  <si>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</si>
  <si>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</si>
  <si>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</si>
  <si>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</si>
  <si>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</si>
  <si>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</si>
  <si>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</si>
  <si>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</si>
  <si>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</si>
  <si>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</si>
  <si>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</si>
  <si>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</si>
  <si>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</si>
  <si>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</si>
  <si>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</si>
  <si>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</si>
  <si>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</si>
  <si>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</si>
  <si>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</si>
  <si>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</si>
  <si>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</si>
  <si>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</si>
  <si>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</si>
  <si>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</si>
  <si>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</si>
  <si>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</si>
  <si>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</si>
  <si>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</si>
  <si>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</si>
  <si>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</si>
  <si>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</si>
  <si>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</si>
  <si>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</si>
  <si>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</si>
  <si>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</si>
  <si>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</si>
  <si>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</si>
  <si>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</si>
  <si>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</si>
  <si>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</si>
  <si>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</si>
  <si>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</si>
  <si>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</si>
  <si>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</si>
  <si>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</si>
  <si>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</si>
  <si>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</si>
  <si>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</si>
  <si>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</si>
  <si>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</si>
  <si>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</si>
  <si>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</si>
  <si>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</si>
  <si>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</si>
  <si>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</si>
  <si>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</si>
  <si>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</si>
  <si>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</si>
  <si>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</si>
  <si>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</si>
  <si>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</si>
  <si>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</si>
  <si>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</si>
  <si>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</si>
  <si>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</si>
  <si>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</si>
  <si>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</si>
  <si>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</si>
  <si>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</si>
  <si>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</si>
  <si>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</si>
  <si>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</si>
  <si>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</si>
  <si>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</si>
  <si>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</si>
  <si>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</si>
  <si>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</si>
  <si>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</si>
  <si>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</si>
  <si>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</si>
  <si>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</si>
  <si>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</si>
  <si>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</si>
  <si>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</si>
  <si>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</si>
  <si>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</si>
  <si>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</si>
  <si>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</si>
  <si>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</si>
  <si>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</si>
  <si>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</si>
  <si>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</si>
  <si>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</si>
  <si>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</si>
  <si>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</si>
  <si>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</si>
  <si>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</si>
  <si>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</si>
  <si>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</si>
  <si>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</si>
  <si>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</si>
  <si>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</si>
  <si>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</si>
  <si>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</si>
  <si>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</si>
  <si>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</si>
  <si>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</si>
  <si>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</si>
  <si>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</si>
  <si>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</si>
  <si>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</si>
  <si>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</si>
  <si>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</si>
  <si>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</si>
  <si>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</si>
  <si>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</si>
  <si>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</si>
  <si>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</si>
  <si>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</si>
  <si>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</si>
  <si>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</si>
  <si>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</si>
  <si>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</si>
  <si>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</si>
  <si>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</si>
  <si>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</si>
  <si>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</si>
  <si>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</si>
  <si>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</si>
  <si>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</si>
  <si>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</si>
  <si>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</si>
  <si>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</si>
  <si>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</si>
  <si>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</si>
  <si>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</si>
  <si>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</si>
  <si>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</si>
  <si>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</si>
  <si>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</si>
  <si>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</si>
  <si>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</si>
  <si>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</si>
  <si>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</si>
  <si>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</si>
  <si>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</si>
  <si>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</si>
  <si>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</si>
  <si>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</si>
  <si>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</si>
  <si>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</si>
  <si>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</si>
  <si>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</si>
  <si>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</si>
  <si>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</si>
  <si>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</si>
  <si>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</si>
  <si>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</si>
  <si>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</si>
  <si>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</si>
  <si>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</si>
  <si>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</si>
  <si>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</si>
  <si>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</si>
  <si>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</si>
  <si>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</si>
  <si>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</si>
  <si>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</si>
  <si>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</si>
  <si>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</si>
  <si>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</si>
  <si>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</si>
  <si>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</si>
  <si>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</si>
  <si>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</si>
  <si>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</si>
  <si>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</si>
  <si>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</si>
  <si>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</si>
  <si>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</si>
  <si>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</si>
  <si>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</si>
  <si>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</si>
  <si>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</si>
  <si>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</si>
  <si>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</si>
  <si>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</si>
  <si>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</si>
  <si>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</si>
  <si>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</si>
  <si>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</si>
  <si>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</si>
  <si>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</si>
  <si>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</si>
  <si>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</si>
  <si>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</si>
  <si>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</si>
  <si>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</si>
  <si>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</si>
  <si>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</si>
  <si>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</si>
  <si>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</si>
  <si>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</si>
  <si>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</si>
  <si>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</si>
  <si>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</si>
  <si>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</si>
  <si>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</si>
  <si>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</si>
  <si>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</si>
  <si>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</si>
  <si>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</si>
  <si>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</si>
  <si>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</si>
  <si>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</si>
  <si>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</si>
  <si>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</si>
  <si>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</si>
  <si>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</si>
  <si>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</si>
  <si>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</si>
  <si>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</si>
  <si>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</si>
  <si>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</si>
  <si>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</si>
  <si>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</si>
  <si>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</si>
  <si>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</si>
  <si>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</si>
  <si>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</si>
  <si>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</si>
  <si>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</si>
  <si>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</si>
  <si>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</si>
  <si>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</si>
  <si>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</si>
  <si>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</si>
  <si>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</si>
  <si>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</si>
  <si>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</si>
  <si>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</si>
  <si>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</si>
  <si>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</si>
  <si>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</si>
  <si>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</si>
  <si>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</si>
  <si>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</si>
  <si>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</si>
  <si>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</si>
  <si>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</si>
  <si>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</si>
  <si>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</si>
  <si>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</si>
  <si>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</si>
  <si>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</si>
  <si>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</si>
  <si>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</si>
  <si>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</si>
  <si>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</si>
  <si>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</si>
  <si>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</si>
  <si>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</si>
  <si>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</si>
  <si>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</si>
  <si>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</si>
  <si>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</si>
  <si>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</si>
  <si>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</si>
  <si>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</si>
  <si>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</si>
  <si>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</si>
  <si>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</si>
  <si>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</si>
  <si>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</si>
  <si>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</si>
  <si>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</si>
  <si>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</si>
  <si>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</si>
  <si>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</si>
  <si>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</si>
  <si>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</si>
  <si>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</si>
  <si>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</si>
  <si>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</si>
  <si>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</si>
  <si>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</si>
  <si>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</si>
  <si>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</si>
  <si>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</si>
  <si>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</si>
  <si>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</si>
  <si>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</si>
  <si>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</si>
  <si>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</si>
  <si>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</si>
  <si>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</si>
  <si>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</si>
  <si>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</si>
  <si>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</si>
  <si>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</si>
  <si>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</si>
  <si>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</si>
  <si>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</si>
  <si>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</si>
  <si>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</si>
  <si>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</si>
  <si>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</si>
  <si>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</si>
  <si>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</si>
  <si>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</si>
  <si>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</si>
  <si>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</si>
  <si>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</si>
  <si>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</si>
  <si>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</si>
  <si>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</si>
  <si>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</si>
  <si>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</si>
  <si>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</si>
  <si>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</si>
  <si>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</si>
  <si>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</si>
  <si>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</si>
  <si>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</si>
  <si>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</si>
  <si>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</si>
  <si>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</si>
  <si>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</si>
  <si>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</si>
  <si>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</si>
  <si>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</si>
  <si>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</si>
  <si>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</si>
  <si>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</si>
  <si>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</si>
  <si>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</si>
  <si>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</si>
  <si>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</si>
  <si>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</si>
  <si>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</si>
  <si>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</si>
  <si>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</si>
  <si>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</si>
  <si>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</si>
  <si>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</si>
  <si>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</si>
  <si>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</si>
  <si>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</si>
  <si>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</si>
  <si>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</si>
  <si>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</si>
  <si>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</si>
  <si>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</si>
  <si>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</si>
  <si>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</si>
  <si>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</si>
  <si>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</si>
  <si>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</si>
  <si>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</si>
  <si>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</si>
  <si>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</si>
  <si>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</si>
  <si>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</si>
  <si>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</si>
  <si>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</si>
  <si>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</si>
  <si>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</si>
  <si>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</si>
  <si>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</si>
  <si>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</si>
  <si>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</si>
  <si>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</si>
  <si>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</si>
  <si>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</si>
  <si>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</si>
  <si>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</si>
  <si>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</si>
  <si>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</si>
  <si>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</si>
  <si>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</si>
  <si>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</si>
  <si>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</si>
  <si>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</si>
  <si>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</si>
  <si>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</si>
  <si>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</si>
  <si>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</si>
  <si>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</si>
  <si>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</si>
  <si>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</si>
  <si>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</si>
  <si>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</si>
  <si>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</si>
  <si>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</si>
  <si>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</si>
  <si>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</si>
  <si>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</si>
  <si>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</si>
  <si>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</si>
  <si>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</si>
  <si>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</si>
  <si>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</si>
  <si>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</si>
  <si>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</si>
  <si>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</si>
  <si>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</si>
  <si>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</si>
  <si>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</si>
  <si>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</si>
  <si>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</si>
  <si>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</si>
  <si>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</si>
  <si>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</si>
  <si>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</si>
  <si>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</si>
  <si>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</si>
  <si>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</si>
  <si>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</si>
  <si>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</si>
  <si>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</si>
  <si>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</si>
  <si>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</si>
  <si>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</si>
  <si>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</si>
  <si>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</si>
  <si>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</si>
  <si>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</si>
  <si>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</si>
  <si>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</si>
  <si>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</si>
  <si>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</si>
  <si>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</si>
  <si>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</si>
  <si>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</si>
  <si>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</si>
  <si>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</si>
  <si>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</si>
  <si>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</si>
  <si>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</si>
  <si>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</si>
  <si>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</si>
  <si>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</si>
  <si>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</si>
  <si>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</si>
  <si>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</si>
  <si>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</si>
  <si>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</si>
  <si>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</si>
  <si>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</si>
  <si>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</si>
  <si>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</si>
  <si>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</si>
  <si>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</si>
  <si>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</si>
  <si>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</si>
  <si>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</si>
  <si>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</si>
  <si>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</si>
  <si>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</si>
  <si>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</si>
  <si>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</si>
  <si>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</si>
  <si>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</si>
  <si>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</si>
  <si>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</si>
  <si>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</si>
  <si>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</si>
  <si>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</si>
  <si>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</si>
  <si>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</si>
  <si>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</si>
  <si>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</si>
  <si>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</si>
  <si>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</si>
  <si>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</si>
  <si>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</si>
  <si>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</si>
  <si>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</si>
  <si>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</si>
  <si>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</si>
  <si>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</si>
  <si>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</si>
  <si>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</si>
  <si>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</si>
  <si>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</si>
  <si>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</si>
  <si>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</si>
  <si>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</si>
  <si>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</si>
  <si>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</si>
  <si>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</si>
  <si>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</si>
  <si>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</si>
  <si>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</si>
  <si>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</si>
  <si>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</si>
  <si>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</si>
  <si>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</si>
  <si>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</si>
  <si>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</si>
  <si>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</si>
  <si>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</si>
  <si>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</si>
  <si>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</si>
  <si>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</si>
  <si>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</si>
  <si>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</si>
  <si>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</si>
  <si>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</si>
  <si>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</si>
  <si>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</si>
  <si>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</si>
  <si>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</si>
  <si>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</si>
  <si>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</si>
  <si>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</si>
  <si>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</si>
  <si>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</si>
  <si>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</si>
  <si>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</si>
  <si>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</si>
  <si>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</si>
  <si>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</si>
  <si>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</si>
  <si>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</si>
  <si>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</si>
  <si>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</si>
  <si>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</si>
  <si>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</si>
  <si>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</si>
  <si>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</si>
  <si>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</si>
  <si>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</si>
  <si>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</si>
  <si>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</si>
  <si>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</si>
  <si>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</si>
  <si>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</si>
  <si>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</si>
  <si>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</si>
  <si>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</si>
  <si>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</si>
  <si>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</si>
  <si>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</si>
  <si>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</si>
  <si>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</si>
  <si>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</si>
  <si>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</si>
  <si>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</si>
  <si>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</si>
  <si>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</si>
  <si>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</si>
  <si>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</si>
  <si>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</si>
  <si>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</si>
  <si>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</si>
  <si>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</si>
  <si>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</si>
  <si>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</si>
  <si>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</si>
  <si>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</si>
  <si>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</si>
  <si>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</si>
  <si>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</si>
  <si>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</si>
  <si>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</si>
  <si>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</si>
  <si>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</si>
  <si>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</si>
  <si>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</si>
  <si>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</si>
  <si>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</si>
  <si>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</si>
  <si>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</si>
  <si>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</si>
  <si>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</si>
  <si>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</si>
  <si>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</si>
  <si>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</si>
  <si>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</si>
  <si>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</si>
  <si>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</si>
  <si>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</si>
  <si>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</si>
  <si>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</si>
  <si>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</si>
  <si>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</si>
  <si>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</si>
  <si>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</si>
  <si>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</si>
  <si>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</si>
  <si>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</si>
  <si>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</si>
  <si>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</si>
  <si>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</si>
  <si>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</si>
  <si>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</si>
  <si>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</si>
  <si>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</si>
  <si>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</si>
  <si>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</si>
  <si>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</si>
  <si>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</si>
  <si>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</si>
  <si>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</si>
  <si>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</si>
  <si>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</si>
  <si>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</si>
  <si>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</si>
  <si>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</si>
  <si>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</si>
  <si>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</si>
  <si>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</si>
  <si>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</si>
  <si>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</si>
  <si>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</si>
  <si>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</si>
  <si>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</si>
  <si>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</si>
  <si>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</si>
  <si>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</si>
  <si>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</si>
  <si>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</si>
  <si>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</si>
  <si>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</si>
  <si>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</si>
  <si>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</si>
  <si>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</si>
  <si>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</si>
  <si>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</si>
  <si>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</si>
  <si>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</si>
  <si>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</si>
  <si>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</si>
  <si>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</si>
  <si>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</si>
  <si>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</si>
  <si>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</si>
  <si>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</si>
  <si>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</si>
  <si>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</si>
  <si>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</si>
  <si>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</si>
  <si>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</si>
  <si>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</si>
  <si>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</si>
  <si>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</si>
  <si>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</si>
  <si>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</si>
  <si>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</si>
  <si>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</si>
  <si>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</si>
  <si>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</si>
  <si>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</si>
  <si>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</si>
  <si>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</si>
  <si>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</si>
  <si>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</si>
  <si>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</si>
  <si>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</si>
  <si>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</si>
  <si>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</si>
  <si>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</si>
  <si>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</si>
  <si>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</si>
  <si>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</si>
  <si>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</si>
  <si>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</si>
  <si>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</si>
  <si>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</si>
  <si>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</si>
  <si>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</si>
  <si>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</si>
  <si>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</si>
  <si>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</si>
  <si>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</si>
  <si>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</si>
  <si>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</si>
  <si>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</si>
  <si>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</si>
  <si>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</si>
  <si>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</si>
  <si>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</si>
  <si>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</si>
  <si>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</si>
  <si>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</si>
  <si>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</si>
  <si>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</si>
  <si>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</si>
  <si>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</si>
  <si>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</si>
  <si>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</si>
  <si>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</si>
  <si>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</si>
  <si>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</si>
  <si>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</si>
  <si>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</si>
  <si>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</si>
  <si>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</si>
  <si>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</si>
  <si>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</si>
  <si>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</si>
  <si>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</si>
  <si>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</si>
  <si>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</si>
  <si>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</si>
  <si>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</si>
  <si>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</si>
  <si>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</si>
  <si>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</si>
  <si>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</si>
  <si>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</si>
  <si>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</si>
  <si>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</si>
  <si>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</si>
  <si>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</si>
  <si>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</si>
  <si>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</si>
  <si>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</si>
  <si>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</si>
  <si>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</si>
  <si>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</si>
  <si>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</si>
  <si>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</si>
  <si>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</si>
  <si>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</si>
  <si>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</si>
  <si>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</si>
  <si>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</si>
  <si>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</si>
  <si>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</si>
  <si>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</si>
  <si>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</si>
  <si>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</si>
  <si>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</si>
  <si>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</si>
  <si>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</si>
  <si>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</si>
  <si>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</si>
  <si>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</si>
  <si>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</si>
  <si>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</si>
  <si>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</si>
  <si>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</si>
  <si>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</si>
  <si>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</si>
  <si>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</si>
  <si>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</si>
  <si>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</si>
  <si>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</si>
  <si>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</si>
  <si>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</si>
  <si>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</si>
  <si>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</si>
  <si>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</si>
  <si>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</si>
  <si>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</si>
  <si>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</si>
  <si>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</si>
  <si>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</si>
  <si>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</si>
  <si>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</si>
  <si>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</si>
  <si>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</si>
  <si>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</si>
  <si>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</si>
  <si>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</si>
  <si>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</si>
  <si>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</si>
  <si>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</si>
  <si>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</si>
  <si>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</si>
  <si>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</si>
  <si>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</si>
  <si>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</si>
  <si>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</si>
  <si>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</si>
  <si>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</si>
  <si>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</si>
  <si>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</si>
  <si>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</si>
  <si>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</si>
  <si>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</si>
  <si>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</si>
  <si>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</si>
  <si>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</si>
  <si>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</si>
  <si>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</si>
  <si>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</si>
  <si>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</si>
  <si>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</si>
  <si>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</si>
  <si>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</si>
  <si>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</si>
  <si>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</si>
  <si>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</si>
  <si>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</si>
  <si>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</si>
  <si>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</si>
  <si>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</si>
  <si>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</si>
  <si>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</si>
  <si>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</si>
  <si>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</si>
  <si>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</si>
  <si>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</si>
  <si>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</si>
  <si>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</si>
  <si>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</si>
  <si>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</si>
  <si>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</si>
  <si>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</si>
  <si>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</si>
  <si>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</si>
  <si>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</si>
  <si>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</si>
  <si>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</si>
  <si>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</si>
  <si>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</si>
  <si>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</si>
  <si>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</si>
  <si>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</si>
  <si>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</si>
  <si>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</si>
  <si>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</si>
  <si>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</si>
  <si>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</si>
  <si>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</si>
  <si>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</si>
  <si>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</si>
  <si>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</si>
  <si>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</si>
  <si>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</si>
  <si>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</si>
  <si>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</si>
  <si>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</si>
  <si>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</si>
  <si>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</si>
  <si>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</si>
  <si>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</si>
  <si>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</si>
  <si>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</si>
  <si>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</si>
  <si>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</si>
  <si>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</si>
  <si>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</si>
  <si>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</si>
  <si>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</si>
  <si>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</si>
  <si>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</si>
  <si>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</si>
  <si>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</si>
  <si>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</si>
  <si>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</si>
  <si>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</si>
  <si>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</si>
  <si>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</si>
  <si>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</si>
  <si>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</si>
  <si>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</si>
  <si>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</si>
  <si>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</si>
  <si>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</si>
  <si>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</si>
  <si>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</si>
  <si>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</si>
  <si>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</si>
  <si>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</si>
  <si>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</si>
  <si>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</si>
  <si>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</si>
  <si>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</si>
  <si>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</si>
  <si>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</si>
  <si>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</si>
  <si>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</si>
  <si>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</si>
  <si>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</si>
  <si>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</si>
  <si>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</si>
  <si>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</si>
  <si>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</si>
  <si>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</si>
  <si>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</si>
  <si>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</si>
  <si>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</si>
  <si>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</si>
  <si>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</si>
  <si>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</si>
  <si>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</si>
  <si>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</si>
  <si>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</si>
  <si>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</si>
  <si>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</si>
  <si>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</si>
  <si>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</si>
  <si>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</si>
  <si>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</si>
  <si>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</si>
  <si>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</si>
  <si>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</si>
  <si>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</si>
  <si>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</si>
  <si>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</si>
  <si>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</si>
  <si>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</si>
  <si>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</si>
  <si>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</si>
  <si>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</si>
  <si>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</si>
  <si>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</si>
  <si>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</si>
  <si>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</si>
  <si>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</si>
  <si>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</si>
  <si>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</si>
  <si>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</si>
  <si>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</si>
  <si>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</si>
  <si>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</si>
  <si>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</si>
  <si>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</si>
  <si>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</si>
  <si>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</si>
  <si>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</si>
  <si>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</si>
  <si>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</si>
  <si>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</si>
  <si>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</si>
  <si>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</si>
  <si>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</si>
  <si>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</si>
  <si>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</si>
  <si>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</si>
  <si>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</si>
  <si>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</si>
  <si>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</si>
  <si>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</si>
  <si>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</si>
  <si>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</si>
  <si>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</si>
  <si>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</si>
  <si>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</si>
  <si>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</si>
  <si>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</si>
  <si>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</si>
  <si>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</si>
  <si>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</si>
  <si>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</si>
  <si>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</si>
  <si>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</si>
  <si>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</si>
  <si>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</si>
  <si>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</si>
  <si>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</si>
  <si>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</si>
  <si>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</si>
  <si>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</si>
  <si>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</si>
  <si>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</si>
  <si>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</si>
  <si>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</si>
  <si>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</si>
  <si>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</si>
  <si>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</si>
  <si>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</si>
  <si>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</si>
  <si>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</si>
  <si>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</si>
  <si>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</si>
  <si>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</si>
  <si>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</si>
  <si>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</si>
  <si>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</si>
  <si>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</si>
  <si>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</si>
  <si>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</si>
  <si>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</si>
  <si>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</si>
  <si>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</si>
  <si>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</si>
  <si>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</si>
  <si>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</si>
  <si>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</si>
  <si>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</si>
  <si>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</si>
  <si>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</si>
  <si>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</si>
  <si>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</si>
  <si>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</si>
  <si>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</si>
  <si>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</si>
  <si>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</si>
  <si>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</si>
  <si>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</si>
  <si>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</si>
  <si>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</si>
  <si>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</si>
  <si>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</si>
  <si>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</si>
  <si>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</si>
  <si>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</si>
  <si>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</si>
  <si>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</si>
  <si>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</si>
  <si>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</si>
  <si>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</si>
  <si>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</si>
  <si>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</si>
  <si>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</si>
  <si>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</si>
  <si>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</si>
  <si>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</si>
  <si>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</si>
  <si>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</si>
  <si>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</si>
  <si>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</si>
  <si>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</si>
  <si>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</si>
  <si>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</si>
  <si>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</si>
  <si>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</si>
  <si>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</si>
  <si>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</si>
  <si>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</si>
  <si>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</si>
  <si>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</si>
  <si>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</si>
  <si>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</si>
  <si>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</si>
  <si>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</si>
  <si>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</si>
  <si>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</si>
  <si>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</si>
  <si>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</si>
  <si>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</si>
  <si>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</si>
  <si>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</si>
  <si>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</si>
  <si>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</si>
  <si>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</si>
  <si>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</si>
  <si>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</si>
  <si>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</si>
  <si>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</si>
  <si>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</si>
  <si>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</si>
  <si>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</si>
  <si>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</si>
  <si>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</si>
  <si>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</si>
  <si>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</si>
  <si>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</si>
  <si>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</si>
  <si>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</si>
  <si>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</si>
  <si>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</si>
  <si>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</si>
  <si>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</si>
  <si>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</si>
  <si>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</si>
  <si>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</si>
  <si>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</si>
  <si>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</si>
  <si>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</si>
  <si>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</si>
  <si>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</si>
  <si>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</si>
  <si>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</si>
  <si>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</si>
  <si>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</si>
  <si>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</si>
  <si>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</si>
  <si>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</si>
  <si>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</si>
  <si>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</si>
  <si>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</si>
  <si>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</si>
  <si>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</si>
  <si>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</si>
  <si>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</si>
  <si>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</si>
  <si>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</si>
  <si>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</si>
  <si>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</si>
  <si>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</si>
  <si>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</si>
  <si>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</si>
  <si>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</si>
  <si>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</si>
  <si>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</si>
  <si>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</si>
  <si>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</si>
  <si>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</si>
  <si>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</si>
  <si>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</si>
  <si>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</si>
  <si>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</si>
  <si>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</si>
  <si>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</si>
  <si>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</si>
  <si>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</si>
  <si>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</si>
  <si>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</si>
  <si>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</si>
  <si>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</si>
  <si>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</si>
  <si>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</si>
  <si>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</si>
  <si>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</si>
  <si>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</si>
  <si>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</si>
  <si>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</si>
  <si>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</si>
  <si>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</si>
  <si>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</si>
  <si>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</si>
  <si>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</si>
  <si>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</si>
  <si>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</si>
  <si>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</si>
  <si>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</si>
  <si>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</si>
  <si>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</si>
  <si>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</si>
  <si>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</si>
  <si>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</si>
  <si>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</si>
  <si>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</si>
  <si>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</si>
  <si>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</si>
  <si>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</si>
  <si>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</si>
  <si>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</si>
  <si>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</si>
  <si>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</si>
  <si>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</si>
  <si>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</si>
  <si>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</si>
  <si>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</si>
  <si>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</si>
  <si>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</si>
  <si>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</si>
  <si>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</si>
  <si>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</si>
  <si>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</si>
  <si>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</si>
  <si>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</si>
  <si>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</si>
  <si>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</si>
  <si>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</si>
  <si>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</si>
  <si>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</si>
  <si>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</si>
  <si>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</si>
  <si>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</si>
  <si>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</si>
  <si>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</si>
  <si>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</si>
  <si>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</si>
  <si>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</si>
  <si>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</si>
  <si>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</si>
  <si>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</si>
  <si>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</si>
  <si>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</si>
  <si>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</si>
  <si>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</si>
  <si>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</si>
  <si>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</si>
  <si>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</si>
  <si>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</si>
  <si>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</si>
  <si>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</si>
  <si>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</si>
  <si>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</si>
  <si>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</si>
  <si>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</si>
  <si>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</si>
  <si>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</si>
  <si>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</si>
  <si>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</si>
  <si>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</si>
  <si>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</si>
  <si>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</si>
  <si>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</si>
  <si>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</si>
  <si>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</si>
  <si>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</si>
  <si>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</si>
  <si>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</si>
  <si>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</si>
  <si>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</si>
  <si>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</si>
  <si>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</si>
  <si>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</si>
  <si>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</si>
  <si>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</si>
  <si>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</si>
  <si>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</si>
  <si>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</si>
  <si>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</si>
  <si>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</si>
  <si>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</si>
  <si>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</si>
  <si>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</si>
  <si>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</si>
  <si>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</si>
  <si>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</si>
  <si>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</si>
  <si>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</si>
  <si>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</si>
  <si>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</si>
  <si>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</si>
  <si>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</si>
  <si>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</si>
  <si>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</si>
  <si>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</si>
  <si>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</si>
  <si>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</si>
  <si>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</si>
  <si>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</si>
  <si>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</si>
  <si>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</si>
  <si>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</si>
  <si>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</si>
  <si>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</si>
  <si>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</si>
  <si>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</si>
  <si>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</si>
  <si>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</si>
  <si>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</si>
  <si>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</si>
  <si>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</si>
  <si>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</si>
  <si>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</si>
  <si>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</si>
  <si>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</si>
  <si>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</si>
  <si>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</si>
  <si>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</si>
  <si>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</si>
  <si>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</si>
  <si>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</si>
  <si>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</si>
  <si>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</si>
  <si>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</si>
  <si>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</si>
  <si>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</si>
  <si>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</si>
  <si>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</si>
  <si>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</si>
  <si>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</si>
  <si>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</si>
  <si>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</si>
  <si>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</si>
  <si>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</si>
  <si>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</si>
  <si>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</si>
  <si>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</si>
  <si>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</si>
  <si>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</si>
  <si>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</si>
  <si>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</si>
  <si>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</si>
  <si>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</si>
  <si>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</si>
  <si>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</si>
  <si>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</si>
  <si>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</si>
  <si>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</si>
  <si>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</si>
  <si>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</si>
  <si>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</si>
  <si>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</si>
  <si>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</si>
  <si>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</si>
  <si>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</si>
  <si>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</si>
  <si>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</si>
  <si>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</si>
  <si>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</si>
  <si>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</si>
  <si>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</si>
  <si>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</si>
  <si>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</si>
  <si>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</si>
  <si>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</si>
  <si>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</si>
  <si>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</si>
  <si>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</si>
  <si>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</si>
  <si>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</si>
  <si>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</si>
  <si>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</si>
  <si>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</si>
  <si>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</si>
  <si>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</si>
  <si>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</si>
  <si>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</si>
  <si>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</si>
  <si>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</si>
  <si>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</si>
  <si>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</si>
  <si>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</si>
  <si>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</si>
  <si>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</si>
  <si>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</si>
  <si>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</si>
  <si>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</si>
  <si>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</si>
  <si>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</si>
  <si>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</si>
  <si>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</si>
  <si>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</si>
  <si>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</si>
  <si>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</si>
  <si>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</si>
  <si>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</si>
  <si>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</si>
  <si>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</si>
  <si>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</si>
  <si>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</si>
  <si>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</si>
  <si>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</si>
  <si>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</si>
  <si>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</si>
  <si>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</si>
  <si>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</si>
  <si>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</si>
  <si>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</si>
  <si>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</si>
  <si>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</si>
  <si>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</si>
  <si>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</si>
  <si>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</si>
  <si>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</si>
  <si>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</si>
  <si>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</si>
  <si>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</si>
  <si>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</si>
  <si>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</si>
  <si>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</si>
  <si>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</si>
  <si>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</si>
  <si>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</si>
  <si>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</si>
  <si>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</si>
  <si>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</si>
  <si>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</si>
  <si>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</si>
  <si>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</si>
  <si>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</si>
  <si>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</si>
  <si>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</si>
  <si>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</si>
  <si>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</si>
  <si>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</si>
  <si>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</si>
  <si>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</si>
  <si>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</si>
  <si>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</si>
  <si>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</si>
  <si>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</si>
  <si>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</si>
  <si>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</si>
  <si>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</si>
  <si>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</si>
  <si>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</si>
  <si>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</si>
  <si>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</si>
  <si>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</si>
  <si>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</si>
  <si>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</si>
  <si>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</si>
  <si>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</si>
  <si>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</si>
  <si>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</si>
  <si>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</si>
  <si>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</si>
  <si>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</si>
  <si>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</si>
  <si>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</si>
  <si>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</si>
  <si>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</si>
  <si>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</si>
  <si>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</si>
  <si>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</si>
  <si>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</si>
  <si>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</si>
  <si>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</si>
  <si>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</si>
  <si>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</si>
  <si>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</si>
  <si>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</si>
  <si>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</si>
  <si>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</si>
  <si>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</si>
  <si>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</si>
  <si>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</si>
  <si>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</si>
  <si>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</si>
  <si>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</si>
  <si>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</si>
  <si>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</si>
  <si>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</si>
  <si>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</si>
  <si>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</si>
  <si>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</si>
  <si>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</si>
  <si>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</si>
  <si>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</si>
  <si>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</si>
  <si>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</si>
  <si>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</si>
  <si>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</si>
  <si>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</si>
  <si>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</si>
  <si>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</si>
  <si>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</si>
  <si>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</si>
  <si>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</si>
  <si>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</si>
  <si>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</si>
  <si>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</si>
  <si>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</si>
  <si>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</si>
  <si>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</si>
  <si>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</si>
  <si>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</si>
  <si>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</si>
  <si>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</si>
  <si>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</si>
  <si>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</si>
  <si>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</si>
  <si>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</si>
  <si>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</si>
  <si>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</si>
  <si>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</si>
  <si>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</si>
  <si>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</si>
  <si>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</si>
  <si>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</si>
  <si>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</si>
  <si>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</si>
  <si>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</si>
  <si>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</si>
  <si>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</si>
  <si>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</si>
  <si>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</si>
  <si>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</si>
  <si>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</si>
  <si>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</si>
  <si>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</si>
  <si>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</si>
  <si>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</si>
  <si>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</si>
  <si>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</si>
  <si>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</si>
  <si>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</si>
  <si>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</si>
  <si>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</si>
  <si>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</si>
  <si>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</si>
  <si>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</si>
  <si>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</si>
  <si>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</si>
  <si>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</si>
  <si>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</si>
  <si>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</si>
  <si>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</si>
  <si>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</si>
  <si>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</si>
  <si>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</si>
  <si>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</si>
  <si>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</si>
  <si>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</si>
  <si>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</si>
  <si>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</si>
  <si>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</si>
  <si>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</si>
  <si>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</si>
  <si>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</si>
  <si>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</si>
  <si>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</si>
  <si>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</si>
  <si>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</si>
  <si>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</si>
  <si>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</si>
  <si>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</si>
  <si>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</si>
  <si>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</si>
  <si>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</si>
  <si>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</si>
  <si>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</si>
  <si>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</si>
  <si>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</si>
  <si>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</si>
  <si>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</si>
  <si>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</si>
  <si>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</si>
  <si>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</si>
  <si>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</si>
  <si>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</si>
  <si>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</si>
  <si>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</si>
  <si>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</si>
  <si>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</si>
  <si>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</si>
  <si>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</si>
  <si>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</si>
  <si>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</si>
  <si>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</si>
  <si>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</si>
  <si>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</si>
  <si>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</si>
  <si>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</si>
  <si>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</si>
  <si>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</si>
  <si>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</si>
  <si>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</si>
  <si>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</si>
  <si>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</si>
  <si>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</si>
  <si>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</si>
  <si>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</si>
  <si>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</si>
  <si>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</si>
  <si>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</si>
  <si>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</si>
  <si>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</si>
  <si>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</si>
  <si>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</si>
  <si>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</si>
  <si>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</si>
  <si>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</si>
  <si>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</si>
  <si>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</si>
  <si>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</si>
  <si>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</si>
  <si>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</si>
  <si>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</si>
  <si>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</si>
  <si>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</si>
  <si>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</si>
  <si>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</si>
  <si>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</si>
  <si>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</si>
  <si>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</si>
  <si>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</si>
  <si>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</si>
  <si>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</si>
  <si>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</si>
  <si>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</si>
  <si>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</si>
  <si>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</si>
  <si>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</si>
  <si>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</si>
  <si>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</si>
  <si>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</si>
  <si>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</si>
  <si>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</si>
  <si>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</si>
  <si>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</si>
  <si>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</si>
  <si>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</si>
  <si>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</si>
  <si>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</si>
  <si>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</si>
  <si>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</si>
  <si>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</si>
  <si>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</si>
  <si>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</si>
  <si>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</si>
  <si>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</si>
  <si>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</si>
  <si>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</si>
  <si>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</si>
  <si>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</si>
  <si>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</si>
  <si>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</si>
  <si>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</si>
  <si>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</si>
  <si>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</si>
  <si>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</si>
  <si>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</si>
  <si>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</si>
  <si>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</si>
  <si>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</si>
  <si>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</si>
  <si>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</si>
  <si>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</si>
  <si>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</si>
  <si>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</si>
  <si>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</si>
  <si>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</si>
  <si>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</si>
  <si>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</si>
  <si>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</si>
  <si>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</si>
  <si>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</si>
  <si>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</si>
  <si>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</si>
  <si>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</si>
  <si>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</si>
  <si>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</si>
  <si>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</si>
  <si>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</si>
  <si>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</si>
  <si>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</si>
  <si>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</si>
  <si>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</si>
  <si>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</si>
  <si>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</si>
  <si>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</si>
  <si>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</si>
  <si>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</si>
  <si>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</si>
  <si>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</si>
  <si>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</si>
  <si>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</si>
  <si>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</si>
  <si>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</si>
  <si>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</si>
  <si>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</si>
  <si>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</si>
  <si>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</si>
  <si>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</si>
  <si>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</si>
  <si>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</si>
  <si>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</si>
  <si>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</si>
  <si>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</si>
  <si>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</si>
  <si>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</si>
  <si>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</si>
  <si>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</si>
  <si>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</si>
  <si>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</si>
  <si>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</si>
  <si>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</si>
  <si>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</si>
  <si>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</si>
  <si>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</si>
  <si>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</si>
  <si>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</si>
  <si>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</si>
  <si>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</si>
  <si>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</si>
  <si>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</si>
  <si>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</si>
  <si>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</si>
  <si>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</si>
  <si>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</si>
  <si>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</si>
  <si>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</si>
  <si>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</si>
  <si>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</si>
  <si>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</si>
  <si>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</si>
  <si>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</si>
  <si>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</si>
  <si>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</si>
  <si>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</si>
  <si>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</si>
  <si>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</si>
  <si>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</si>
  <si>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</si>
  <si>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</si>
  <si>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</si>
  <si>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</si>
  <si>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</si>
  <si>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</si>
  <si>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</si>
  <si>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</si>
  <si>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</si>
  <si>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</si>
  <si>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</si>
  <si>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</si>
  <si>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</si>
  <si>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</si>
  <si>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</si>
  <si>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</si>
  <si>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</si>
  <si>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</si>
  <si>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</si>
  <si>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</si>
  <si>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</si>
  <si>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</si>
  <si>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</si>
  <si>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</si>
  <si>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</si>
  <si>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</si>
  <si>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</si>
  <si>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</si>
  <si>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</si>
  <si>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</si>
  <si>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</si>
  <si>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</si>
  <si>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</si>
  <si>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</si>
  <si>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</si>
  <si>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</si>
  <si>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</si>
  <si>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</si>
  <si>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</si>
  <si>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</si>
  <si>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</si>
  <si>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</si>
  <si>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</si>
  <si>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</si>
  <si>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</si>
  <si>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</si>
  <si>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</si>
  <si>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</si>
  <si>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</si>
  <si>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</si>
  <si>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</si>
  <si>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</si>
  <si>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</si>
  <si>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</si>
  <si>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</si>
  <si>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</si>
  <si>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</si>
  <si>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</si>
  <si>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</si>
  <si>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</si>
  <si>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</si>
  <si>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</si>
  <si>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</si>
  <si>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</si>
  <si>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</si>
  <si>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</si>
  <si>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</si>
  <si>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</si>
  <si>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</si>
  <si>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</si>
  <si>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</si>
  <si>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</si>
  <si>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</si>
  <si>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</si>
  <si>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</si>
  <si>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</si>
  <si>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</si>
  <si>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</si>
  <si>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</si>
  <si>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</si>
  <si>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</si>
  <si>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</si>
  <si>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</si>
  <si>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</si>
  <si>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</si>
  <si>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</si>
  <si>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</si>
  <si>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</si>
  <si>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</si>
  <si>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</si>
  <si>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</si>
  <si>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</si>
  <si>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</si>
  <si>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</si>
  <si>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</si>
  <si>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</si>
  <si>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</si>
  <si>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</si>
  <si>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</si>
  <si>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</si>
  <si>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</si>
  <si>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</si>
  <si>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</si>
  <si>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</si>
  <si>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</si>
  <si>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</si>
  <si>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</si>
  <si>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</si>
  <si>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</si>
  <si>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</si>
  <si>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</si>
  <si>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</si>
  <si>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</si>
  <si>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</si>
  <si>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</si>
  <si>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</si>
  <si>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</si>
  <si>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</si>
  <si>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</si>
  <si>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</si>
  <si>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</si>
  <si>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</si>
  <si>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</si>
  <si>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</si>
  <si>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</si>
  <si>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</si>
  <si>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</si>
  <si>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</si>
  <si>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</si>
  <si>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</si>
  <si>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</si>
  <si>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</si>
  <si>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</si>
  <si>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</si>
  <si>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</si>
  <si>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</si>
  <si>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</si>
  <si>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</si>
  <si>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</si>
  <si>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</si>
  <si>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</si>
  <si>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</si>
  <si>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</si>
  <si>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</si>
  <si>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</si>
  <si>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</si>
  <si>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</si>
  <si>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</si>
  <si>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</si>
  <si>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</si>
  <si>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</si>
  <si>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</si>
  <si>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</si>
  <si>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</si>
  <si>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</si>
  <si>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</si>
  <si>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</si>
  <si>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</si>
  <si>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</si>
  <si>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</si>
  <si>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</si>
  <si>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</si>
  <si>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</si>
  <si>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</si>
  <si>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</si>
  <si>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</si>
  <si>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</si>
  <si>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</si>
  <si>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</si>
  <si>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</si>
  <si>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</si>
  <si>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</si>
  <si>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</si>
  <si>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</si>
  <si>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</si>
  <si>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</si>
  <si>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</si>
  <si>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</si>
  <si>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</si>
  <si>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</si>
  <si>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</si>
  <si>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</si>
  <si>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</si>
  <si>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</si>
  <si>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</si>
  <si>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</si>
  <si>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</si>
  <si>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</si>
  <si>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</si>
  <si>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</si>
  <si>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</si>
  <si>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</si>
  <si>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</si>
  <si>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</si>
  <si>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</si>
  <si>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</si>
  <si>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</si>
  <si>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</si>
  <si>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</si>
  <si>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</si>
  <si>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</si>
  <si>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</si>
  <si>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</si>
  <si>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</si>
  <si>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</si>
  <si>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</si>
  <si>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</si>
  <si>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</si>
  <si>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</si>
  <si>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</si>
  <si>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</si>
  <si>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</si>
  <si>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</si>
  <si>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</si>
  <si>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</si>
  <si>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</si>
  <si>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</si>
  <si>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</si>
  <si>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</si>
  <si>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</si>
  <si>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</si>
  <si>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</si>
  <si>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</si>
  <si>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</si>
  <si>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</si>
  <si>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</si>
  <si>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</si>
  <si>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</si>
  <si>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</si>
  <si>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</si>
  <si>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</si>
  <si>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</si>
  <si>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</si>
  <si>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</si>
  <si>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</si>
  <si>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</si>
  <si>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</si>
  <si>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</si>
  <si>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</si>
  <si>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</si>
  <si>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</si>
  <si>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</si>
  <si>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</si>
  <si>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</si>
  <si>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</si>
  <si>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</si>
  <si>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</si>
  <si>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</si>
  <si>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</si>
  <si>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</si>
  <si>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</si>
  <si>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</si>
  <si>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</si>
  <si>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</si>
  <si>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</si>
  <si>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</si>
  <si>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</si>
  <si>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</si>
  <si>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</si>
  <si>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</si>
  <si>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</si>
  <si>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</si>
  <si>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</si>
  <si>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</si>
  <si>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</si>
  <si>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</si>
  <si>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</si>
  <si>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</si>
  <si>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</si>
  <si>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</si>
  <si>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</si>
  <si>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</si>
  <si>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</si>
  <si>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</si>
  <si>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</si>
  <si>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</si>
  <si>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</si>
  <si>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</si>
  <si>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</si>
  <si>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</si>
  <si>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</si>
  <si>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</si>
  <si>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</si>
  <si>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</si>
  <si>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</si>
  <si>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</si>
  <si>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</si>
  <si>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</si>
  <si>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</si>
  <si>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</si>
  <si>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</si>
  <si>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</si>
  <si>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</si>
  <si>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</si>
  <si>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</si>
  <si>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</si>
  <si>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</si>
  <si>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</si>
  <si>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</si>
  <si>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</si>
  <si>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</si>
  <si>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</si>
  <si>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</si>
  <si>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</si>
  <si>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</si>
  <si>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</si>
  <si>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</si>
  <si>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</si>
  <si>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</si>
  <si>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</si>
  <si>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</si>
  <si>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</si>
  <si>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</si>
  <si>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</si>
  <si>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</si>
  <si>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</si>
  <si>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</si>
  <si>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</si>
  <si>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</si>
  <si>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</si>
  <si>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</si>
  <si>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</si>
  <si>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</si>
  <si>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</si>
  <si>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</si>
  <si>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</si>
  <si>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</si>
  <si>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</si>
  <si>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</si>
  <si>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</si>
  <si>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</si>
  <si>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</si>
  <si>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</si>
  <si>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</si>
  <si>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</si>
  <si>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</si>
  <si>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</si>
  <si>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</si>
  <si>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</si>
  <si>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</si>
  <si>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</si>
  <si>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</si>
  <si>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</si>
  <si>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</si>
  <si>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</si>
  <si>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</si>
  <si>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</si>
  <si>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</si>
  <si>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</si>
  <si>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</si>
  <si>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</si>
  <si>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</si>
  <si>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</si>
  <si>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</si>
  <si>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</si>
  <si>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</si>
  <si>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</si>
  <si>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</si>
  <si>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</si>
  <si>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</si>
  <si>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</si>
  <si>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</si>
  <si>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</si>
  <si>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</si>
  <si>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</si>
  <si>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</si>
  <si>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</si>
  <si>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</si>
  <si>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</si>
  <si>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</si>
  <si>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</si>
  <si>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</si>
  <si>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</si>
  <si>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</si>
  <si>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</si>
  <si>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</si>
  <si>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</si>
  <si>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</si>
  <si>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</si>
  <si>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</si>
  <si>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</si>
  <si>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</si>
  <si>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</si>
  <si>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</si>
  <si>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</si>
  <si>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</si>
  <si>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</si>
  <si>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</si>
  <si>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</si>
  <si>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</si>
  <si>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</si>
  <si>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</si>
  <si>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</si>
  <si>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</si>
  <si>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</si>
  <si>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</si>
  <si>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</si>
  <si>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</si>
  <si>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</si>
  <si>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</si>
  <si>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</si>
  <si>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</si>
  <si>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</si>
  <si>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</si>
  <si>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</si>
  <si>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</si>
  <si>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</si>
  <si>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</si>
  <si>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</si>
  <si>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</si>
  <si>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</si>
  <si>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</si>
  <si>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</si>
  <si>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</si>
  <si>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</si>
  <si>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</si>
  <si>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</si>
  <si>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</si>
  <si>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</si>
  <si>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</si>
  <si>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</si>
  <si>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</si>
  <si>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</si>
  <si>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</si>
  <si>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</si>
  <si>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</si>
  <si>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</si>
  <si>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</si>
  <si>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</si>
  <si>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</si>
  <si>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</si>
  <si>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</si>
  <si>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</si>
  <si>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</si>
  <si>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</si>
  <si>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</si>
  <si>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</si>
  <si>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</si>
  <si>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</si>
  <si>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</si>
  <si>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</si>
  <si>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</si>
  <si>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</si>
  <si>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</si>
  <si>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</si>
  <si>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</si>
  <si>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</si>
  <si>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</si>
  <si>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</si>
  <si>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</si>
  <si>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</si>
  <si>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</si>
  <si>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</si>
  <si>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</si>
  <si>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</si>
  <si>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</si>
  <si>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</si>
  <si>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</si>
  <si>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</si>
  <si>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</si>
  <si>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</si>
  <si>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</si>
  <si>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</si>
  <si>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</si>
  <si>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</si>
  <si>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</si>
  <si>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</si>
  <si>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</si>
  <si>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</si>
  <si>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</si>
  <si>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</si>
  <si>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</si>
  <si>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</si>
  <si>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</si>
  <si>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</si>
  <si>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</si>
  <si>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</si>
  <si>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</si>
  <si>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</si>
  <si>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</si>
  <si>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</si>
  <si>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</si>
  <si>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</si>
  <si>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</si>
  <si>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</si>
  <si>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</si>
  <si>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</si>
  <si>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</si>
  <si>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</si>
  <si>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</si>
  <si>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</si>
  <si>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</si>
  <si>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</si>
  <si>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</si>
  <si>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</si>
  <si>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</si>
  <si>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</si>
  <si>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</si>
  <si>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</si>
  <si>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</si>
  <si>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</si>
  <si>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</si>
  <si>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</si>
  <si>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</si>
  <si>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</si>
  <si>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</si>
  <si>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</si>
  <si>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</si>
  <si>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</si>
  <si>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</si>
  <si>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</si>
  <si>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</si>
  <si>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</si>
  <si>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</si>
  <si>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</si>
  <si>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</si>
  <si>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</si>
  <si>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</si>
  <si>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</si>
  <si>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</si>
  <si>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</si>
  <si>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</si>
  <si>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</si>
  <si>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</si>
  <si>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</si>
  <si>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</si>
  <si>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</si>
  <si>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</si>
  <si>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</si>
  <si>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</si>
  <si>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</si>
  <si>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</si>
  <si>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</si>
  <si>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</si>
  <si>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</si>
  <si>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</si>
  <si>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</si>
  <si>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</si>
  <si>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</si>
  <si>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</si>
  <si>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</si>
  <si>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</si>
  <si>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</si>
  <si>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</si>
  <si>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</si>
  <si>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</si>
  <si>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</si>
  <si>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</si>
  <si>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</si>
  <si>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</si>
  <si>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</si>
  <si>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</si>
  <si>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</si>
  <si>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</si>
  <si>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</si>
  <si>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</si>
  <si>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</si>
  <si>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</si>
  <si>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</si>
  <si>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</si>
  <si>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</si>
  <si>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</si>
  <si>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</si>
  <si>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</si>
  <si>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</si>
  <si>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</si>
  <si>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</si>
  <si>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</si>
  <si>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</si>
  <si>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</si>
  <si>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</si>
  <si>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</si>
  <si>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</si>
  <si>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</si>
  <si>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</si>
  <si>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</si>
  <si>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</si>
  <si>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</si>
  <si>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</si>
  <si>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</si>
  <si>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</si>
  <si>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</si>
  <si>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</si>
  <si>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</si>
  <si>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</si>
  <si>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</si>
  <si>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</si>
  <si>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</si>
  <si>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</si>
  <si>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</si>
  <si>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</si>
  <si>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</si>
  <si>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</si>
  <si>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</si>
  <si>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</si>
  <si>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</si>
  <si>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</si>
  <si>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</si>
  <si>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</si>
  <si>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</si>
  <si>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</si>
  <si>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</si>
  <si>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</si>
  <si>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</si>
  <si>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</si>
  <si>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</si>
  <si>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</si>
  <si>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</si>
  <si>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</si>
  <si>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</si>
  <si>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</si>
  <si>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</si>
  <si>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</si>
  <si>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</si>
  <si>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</si>
  <si>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</si>
  <si>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</si>
  <si>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</si>
  <si>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</si>
  <si>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</si>
  <si>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</si>
  <si>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</si>
  <si>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</si>
  <si>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</si>
  <si>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</si>
  <si>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</si>
  <si>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</si>
  <si>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</si>
  <si>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</si>
  <si>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</si>
  <si>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</si>
  <si>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</si>
  <si>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</si>
  <si>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</si>
  <si>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</si>
  <si>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</si>
  <si>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</si>
  <si>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</si>
  <si>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</si>
  <si>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</si>
  <si>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</si>
  <si>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</si>
  <si>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</si>
  <si>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</si>
  <si>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</si>
  <si>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</si>
  <si>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</si>
  <si>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</si>
  <si>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</si>
  <si>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</si>
  <si>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</si>
  <si>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</si>
  <si>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</si>
  <si>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</si>
  <si>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</si>
  <si>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</si>
  <si>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</si>
  <si>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</si>
  <si>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</si>
  <si>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</si>
  <si>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</si>
  <si>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</si>
  <si>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</si>
  <si>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</si>
  <si>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</si>
  <si>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</si>
  <si>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</si>
  <si>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</si>
  <si>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</si>
  <si>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</si>
  <si>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</si>
  <si>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</si>
  <si>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</si>
  <si>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</si>
  <si>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</si>
  <si>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</si>
  <si>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</si>
  <si>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</si>
  <si>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</si>
  <si>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</si>
  <si>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</si>
  <si>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</si>
  <si>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</si>
  <si>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</si>
  <si>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</si>
  <si>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</si>
  <si>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</si>
  <si>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</si>
  <si>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</si>
  <si>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</si>
  <si>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</si>
  <si>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</si>
  <si>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</si>
  <si>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</si>
  <si>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</si>
  <si>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</si>
  <si>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</si>
  <si>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</si>
  <si>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</si>
  <si>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</si>
  <si>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</si>
  <si>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</si>
  <si>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</si>
  <si>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</si>
  <si>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</si>
  <si>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</si>
  <si>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</si>
  <si>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</si>
  <si>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</si>
  <si>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</si>
  <si>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</si>
  <si>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</si>
  <si>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</si>
  <si>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</si>
  <si>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</si>
  <si>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</si>
  <si>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</si>
  <si>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</si>
  <si>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</si>
  <si>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</si>
  <si>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</si>
  <si>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</si>
  <si>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</si>
  <si>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</si>
  <si>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</si>
  <si>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</si>
  <si>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</si>
  <si>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</si>
  <si>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</si>
  <si>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</si>
  <si>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</si>
  <si>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</si>
  <si>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</si>
  <si>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</si>
  <si>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</si>
  <si>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</si>
  <si>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</si>
  <si>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</si>
  <si>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</si>
  <si>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</si>
  <si>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</si>
  <si>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</si>
  <si>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</si>
  <si>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</si>
  <si>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</si>
  <si>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</si>
  <si>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</si>
  <si>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</si>
  <si>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</si>
  <si>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</si>
  <si>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</si>
  <si>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</si>
  <si>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</si>
  <si>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</si>
  <si>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</si>
  <si>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</si>
  <si>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</si>
  <si>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</si>
  <si>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</si>
  <si>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</si>
  <si>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</si>
  <si>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</si>
  <si>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</si>
  <si>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</si>
  <si>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</si>
  <si>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</si>
  <si>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</si>
  <si>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</si>
  <si>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</si>
  <si>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</si>
  <si>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</si>
  <si>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</si>
  <si>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</si>
  <si>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</si>
  <si>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</si>
  <si>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</si>
  <si>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</si>
  <si>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</si>
  <si>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</si>
  <si>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</si>
  <si>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</si>
  <si>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</si>
  <si>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</si>
  <si>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</si>
  <si>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</si>
  <si>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</si>
  <si>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</si>
  <si>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</si>
  <si>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</si>
  <si>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</si>
  <si>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</si>
  <si>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</si>
  <si>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</si>
  <si>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</si>
  <si>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</si>
  <si>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</si>
  <si>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</si>
  <si>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</si>
  <si>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</si>
  <si>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</si>
  <si>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</si>
  <si>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</si>
  <si>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</si>
  <si>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</si>
  <si>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</si>
  <si>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</si>
  <si>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</si>
  <si>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</si>
  <si>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</si>
  <si>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</si>
  <si>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</si>
  <si>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</si>
  <si>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</si>
  <si>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</si>
  <si>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</si>
  <si>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</si>
  <si>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</si>
  <si>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</si>
  <si>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</si>
  <si>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</si>
  <si>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</si>
  <si>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</si>
  <si>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</si>
  <si>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</si>
  <si>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</si>
  <si>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</si>
  <si>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</si>
  <si>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</si>
  <si>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</si>
  <si>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</si>
  <si>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</si>
  <si>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</si>
  <si>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</si>
  <si>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</si>
  <si>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</si>
  <si>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</si>
  <si>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</si>
  <si>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</si>
  <si>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</si>
  <si>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</si>
  <si>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</si>
  <si>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</si>
  <si>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</si>
  <si>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</si>
  <si>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</si>
  <si>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</si>
  <si>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</si>
  <si>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</si>
  <si>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</si>
  <si>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</si>
  <si>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</si>
  <si>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</si>
  <si>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</si>
  <si>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</si>
  <si>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</si>
  <si>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</si>
  <si>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</si>
  <si>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</si>
  <si>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</si>
  <si>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</si>
  <si>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</si>
  <si>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</si>
  <si>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</si>
  <si>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</si>
  <si>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</si>
  <si>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</si>
  <si>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</si>
  <si>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</si>
  <si>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</si>
  <si>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</si>
  <si>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</si>
  <si>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</si>
  <si>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</si>
  <si>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</si>
  <si>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</si>
  <si>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</si>
  <si>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</si>
  <si>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</si>
  <si>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</si>
  <si>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</si>
  <si>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</si>
  <si>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</si>
  <si>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</si>
  <si>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</si>
  <si>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</si>
  <si>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</si>
  <si>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</si>
  <si>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</si>
  <si>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</si>
  <si>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</si>
  <si>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</si>
  <si>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</si>
  <si>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</si>
  <si>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</si>
  <si>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</si>
  <si>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</si>
  <si>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</si>
  <si>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</si>
  <si>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</si>
  <si>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</si>
  <si>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</si>
  <si>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</si>
  <si>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</si>
  <si>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</si>
  <si>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</si>
  <si>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</si>
  <si>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</si>
  <si>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</si>
  <si>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</si>
  <si>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</si>
  <si>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</si>
  <si>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</si>
  <si>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</si>
  <si>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</si>
  <si>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</si>
  <si>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</si>
  <si>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</si>
  <si>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</si>
  <si>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</si>
  <si>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</si>
  <si>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</si>
  <si>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</si>
  <si>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</si>
  <si>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</si>
  <si>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</si>
  <si>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</si>
  <si>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</si>
  <si>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</si>
  <si>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</si>
  <si>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</si>
  <si>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</si>
  <si>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</si>
  <si>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</si>
  <si>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</si>
  <si>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</si>
  <si>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</si>
  <si>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</si>
  <si>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</si>
  <si>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</si>
  <si>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</si>
  <si>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</si>
  <si>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</si>
  <si>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</si>
  <si>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</si>
  <si>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</si>
  <si>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</si>
  <si>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</si>
  <si>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</si>
  <si>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</si>
  <si>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</si>
  <si>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</si>
  <si>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</si>
  <si>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</si>
  <si>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</si>
  <si>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</si>
  <si>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</si>
  <si>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</si>
  <si>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</si>
  <si>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</si>
  <si>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</si>
  <si>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</si>
  <si>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</si>
  <si>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</si>
  <si>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</si>
  <si>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</si>
  <si>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</si>
  <si>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</si>
  <si>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</si>
  <si>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</si>
  <si>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</si>
  <si>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</si>
  <si>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</si>
  <si>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</si>
  <si>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</si>
  <si>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</si>
  <si>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</si>
  <si>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</si>
  <si>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</si>
  <si>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</si>
  <si>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</si>
  <si>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</si>
  <si>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</si>
  <si>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</si>
  <si>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</si>
  <si>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</si>
  <si>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</si>
  <si>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</si>
  <si>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</si>
  <si>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</si>
  <si>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</si>
  <si>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</si>
  <si>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</si>
  <si>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</si>
  <si>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</si>
  <si>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</si>
  <si>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</si>
  <si>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</si>
  <si>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</si>
  <si>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</si>
  <si>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</si>
  <si>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</si>
  <si>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</si>
  <si>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</si>
  <si>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</si>
  <si>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</si>
  <si>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</si>
  <si>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</si>
  <si>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</si>
  <si>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</si>
  <si>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</si>
  <si>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</si>
  <si>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</si>
  <si>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</si>
  <si>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</si>
  <si>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</si>
  <si>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</si>
  <si>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</si>
  <si>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</si>
  <si>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</si>
  <si>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</si>
  <si>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</si>
  <si>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</si>
  <si>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</si>
  <si>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</si>
  <si>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</si>
  <si>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</si>
  <si>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</si>
  <si>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</si>
  <si>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</si>
  <si>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</si>
  <si>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</si>
  <si>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</si>
  <si>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</si>
  <si>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</si>
  <si>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</si>
  <si>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</si>
  <si>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</si>
  <si>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</si>
  <si>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</si>
  <si>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</si>
  <si>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</si>
  <si>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</si>
  <si>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</si>
  <si>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</si>
  <si>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</si>
  <si>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</si>
  <si>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</si>
  <si>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</si>
  <si>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</si>
  <si>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</si>
  <si>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</si>
  <si>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</si>
  <si>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</si>
  <si>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</si>
  <si>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</si>
  <si>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</si>
  <si>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</si>
  <si>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</si>
  <si>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</si>
  <si>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</si>
  <si>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</si>
  <si>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</si>
  <si>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</si>
  <si>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</si>
  <si>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</si>
  <si>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</si>
  <si>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</si>
  <si>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</si>
  <si>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</si>
  <si>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</si>
  <si>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</si>
  <si>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</si>
  <si>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</si>
  <si>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</si>
  <si>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</si>
  <si>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</si>
  <si>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</si>
  <si>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</si>
  <si>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</si>
  <si>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</si>
  <si>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</si>
  <si>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</si>
  <si>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</si>
  <si>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</si>
  <si>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</si>
  <si>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</si>
  <si>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</si>
  <si>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</si>
  <si>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</si>
  <si>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</si>
  <si>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</si>
  <si>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</si>
  <si>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</si>
  <si>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</si>
  <si>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</si>
  <si>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</si>
  <si>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</si>
  <si>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</si>
  <si>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</si>
  <si>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</si>
  <si>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</si>
  <si>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</si>
  <si>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</si>
  <si>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</si>
  <si>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</si>
  <si>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</si>
  <si>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</si>
  <si>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</si>
  <si>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</si>
  <si>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</si>
  <si>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</si>
  <si>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</si>
  <si>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</si>
  <si>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</si>
  <si>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</si>
  <si>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</si>
  <si>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</si>
  <si>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</si>
  <si>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</si>
  <si>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</si>
  <si>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</si>
  <si>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</si>
  <si>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</si>
  <si>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</si>
  <si>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</si>
  <si>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</si>
  <si>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</si>
  <si>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</si>
  <si>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</si>
  <si>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</si>
  <si>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</si>
  <si>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</si>
  <si>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</si>
  <si>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</si>
  <si>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</si>
  <si>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</si>
  <si>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</si>
  <si>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</si>
  <si>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</si>
  <si>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</si>
  <si>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</si>
  <si>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</si>
  <si>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</si>
  <si>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</si>
  <si>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</si>
  <si>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</si>
  <si>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</si>
  <si>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</si>
  <si>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</si>
  <si>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</si>
  <si>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</si>
  <si>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</si>
  <si>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</si>
  <si>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</si>
  <si>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</si>
  <si>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</si>
  <si>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</si>
  <si>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</si>
  <si>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</si>
  <si>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</si>
  <si>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</si>
  <si>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</si>
  <si>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</si>
  <si>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</si>
  <si>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</si>
  <si>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</si>
  <si>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</si>
  <si>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</si>
  <si>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</si>
  <si>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</si>
  <si>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</si>
  <si>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</si>
  <si>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</si>
  <si>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</si>
  <si>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</si>
  <si>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</si>
  <si>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</si>
  <si>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</si>
  <si>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</si>
  <si>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</si>
  <si>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</si>
  <si>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</si>
  <si>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</si>
  <si>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</si>
  <si>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</si>
  <si>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</si>
  <si>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</si>
  <si>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</si>
  <si>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</si>
  <si>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</si>
  <si>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</si>
  <si>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</si>
  <si>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</si>
  <si>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</si>
  <si>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</si>
  <si>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</si>
  <si>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</si>
  <si>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</si>
  <si>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</si>
  <si>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</si>
  <si>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</si>
  <si>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</si>
  <si>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</si>
  <si>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</si>
  <si>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</si>
  <si>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</si>
  <si>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</si>
  <si>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</si>
  <si>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</si>
  <si>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</si>
  <si>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</si>
  <si>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</si>
  <si>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</si>
  <si>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</si>
  <si>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</si>
  <si>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</si>
  <si>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</si>
  <si>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</si>
  <si>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</si>
  <si>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</si>
  <si>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</si>
  <si>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</si>
  <si>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</si>
  <si>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</si>
  <si>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</si>
  <si>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</si>
  <si>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</si>
  <si>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</si>
  <si>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</si>
  <si>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</si>
  <si>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</si>
  <si>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</si>
  <si>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</si>
  <si>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</si>
  <si>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</si>
  <si>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</si>
  <si>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</si>
  <si>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</si>
  <si>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</si>
  <si>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</si>
  <si>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</si>
  <si>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</si>
  <si>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</si>
  <si>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</si>
  <si>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</si>
  <si>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</si>
  <si>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</si>
  <si>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</si>
  <si>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</si>
  <si>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</si>
  <si>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</si>
  <si>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</si>
  <si>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</si>
  <si>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</si>
  <si>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</si>
  <si>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</si>
  <si>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</si>
  <si>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</si>
  <si>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</si>
  <si>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</si>
  <si>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</si>
  <si>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</si>
  <si>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</si>
  <si>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</si>
  <si>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</si>
  <si>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</si>
  <si>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</si>
  <si>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</si>
  <si>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</si>
  <si>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</si>
  <si>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</si>
  <si>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</si>
  <si>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</si>
  <si>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</si>
  <si>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</si>
  <si>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</si>
  <si>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</si>
  <si>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</si>
  <si>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</si>
  <si>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</si>
  <si>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</si>
  <si>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</si>
  <si>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</si>
  <si>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</si>
  <si>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</si>
  <si>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</si>
  <si>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</si>
  <si>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</si>
  <si>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</si>
  <si>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</si>
  <si>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</si>
  <si>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</si>
  <si>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</si>
  <si>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</si>
  <si>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</si>
  <si>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</si>
  <si>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</si>
  <si>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</si>
  <si>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</si>
  <si>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</si>
  <si>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</si>
  <si>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</si>
  <si>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</si>
  <si>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</si>
  <si>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</si>
  <si>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</si>
  <si>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</si>
  <si>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</si>
  <si>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</si>
  <si>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</si>
  <si>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</si>
  <si>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</si>
  <si>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</si>
  <si>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</si>
  <si>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</si>
  <si>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</si>
  <si>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</si>
  <si>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</si>
  <si>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</si>
  <si>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</si>
  <si>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</si>
  <si>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</si>
  <si>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</si>
  <si>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</si>
  <si>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</si>
  <si>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</si>
  <si>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</si>
  <si>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</si>
  <si>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</si>
  <si>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</si>
  <si>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</si>
  <si>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</si>
  <si>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</si>
  <si>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</si>
  <si>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</si>
  <si>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</si>
  <si>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</si>
  <si>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</si>
  <si>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</si>
  <si>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</si>
  <si>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</si>
  <si>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</si>
  <si>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</si>
  <si>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</si>
  <si>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</si>
  <si>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</si>
  <si>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</si>
  <si>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</si>
  <si>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</si>
  <si>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</si>
  <si>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</si>
  <si>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</si>
  <si>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</si>
  <si>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</si>
  <si>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</si>
  <si>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</si>
  <si>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</si>
  <si>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</si>
  <si>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</si>
  <si>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</si>
  <si>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</si>
  <si>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</si>
  <si>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</si>
  <si>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</si>
  <si>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</si>
  <si>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</si>
  <si>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</si>
  <si>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</si>
  <si>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</si>
  <si>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</si>
  <si>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</si>
  <si>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</si>
  <si>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</si>
  <si>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</si>
  <si>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</si>
  <si>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</si>
  <si>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</si>
  <si>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</si>
  <si>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</si>
  <si>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</si>
  <si>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</si>
  <si>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</si>
  <si>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</si>
  <si>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</si>
  <si>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</si>
  <si>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</si>
  <si>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</si>
  <si>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</si>
  <si>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</si>
  <si>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</si>
  <si>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</si>
  <si>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</si>
  <si>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</si>
  <si>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</si>
  <si>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</si>
  <si>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</si>
  <si>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</si>
  <si>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</si>
  <si>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</si>
  <si>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</si>
  <si>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</si>
  <si>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</si>
  <si>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</si>
  <si>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</si>
  <si>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</si>
  <si>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</si>
  <si>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</si>
  <si>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</si>
  <si>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</si>
  <si>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</si>
  <si>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</si>
  <si>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</si>
  <si>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</si>
  <si>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</si>
  <si>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</si>
  <si>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</si>
  <si>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</si>
  <si>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</si>
  <si>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</si>
  <si>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</si>
  <si>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</si>
  <si>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</si>
  <si>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</si>
  <si>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</si>
  <si>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</si>
  <si>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</si>
  <si>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</si>
  <si>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</si>
  <si>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</si>
  <si>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</si>
  <si>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</si>
  <si>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</si>
  <si>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</si>
  <si>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</si>
  <si>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</si>
  <si>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</si>
  <si>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</si>
  <si>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</si>
  <si>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</si>
  <si>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</si>
  <si>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</si>
  <si>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</si>
  <si>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</si>
  <si>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</si>
  <si>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</si>
  <si>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</si>
  <si>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</si>
  <si>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</si>
  <si>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</si>
  <si>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</si>
  <si>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</si>
  <si>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</si>
  <si>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</si>
  <si>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</si>
  <si>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</si>
  <si>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</si>
  <si>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</si>
  <si>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</si>
  <si>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</si>
  <si>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</si>
  <si>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</si>
  <si>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</si>
  <si>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</si>
  <si>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</si>
  <si>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</si>
  <si>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</si>
  <si>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</si>
  <si>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</si>
  <si>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</si>
  <si>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</si>
  <si>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</si>
  <si>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</si>
  <si>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</si>
  <si>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</si>
  <si>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</si>
  <si>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</si>
  <si>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</si>
  <si>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</si>
  <si>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</si>
  <si>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</si>
  <si>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</si>
  <si>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</si>
  <si>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</si>
  <si>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</si>
  <si>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</si>
  <si>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</si>
  <si>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</si>
  <si>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</si>
  <si>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</si>
  <si>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</si>
  <si>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</si>
  <si>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</si>
  <si>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</si>
  <si>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</si>
  <si>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</si>
  <si>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</si>
  <si>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</si>
  <si>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</si>
  <si>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</si>
  <si>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</si>
  <si>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</si>
  <si>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</si>
  <si>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</si>
  <si>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</si>
  <si>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</si>
  <si>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</si>
  <si>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</si>
  <si>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</si>
  <si>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</si>
  <si>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</si>
  <si>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</si>
  <si>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</si>
  <si>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</si>
  <si>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</si>
  <si>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</si>
  <si>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</si>
  <si>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</si>
  <si>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</si>
  <si>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</si>
  <si>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</si>
  <si>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</si>
  <si>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</si>
  <si>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</si>
  <si>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</si>
  <si>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</si>
  <si>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</si>
  <si>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</si>
  <si>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</si>
  <si>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</si>
  <si>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</si>
  <si>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</si>
  <si>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</si>
  <si>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</si>
  <si>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</si>
  <si>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</si>
  <si>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</si>
  <si>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</si>
  <si>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</si>
  <si>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</si>
  <si>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</si>
  <si>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</si>
  <si>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</si>
  <si>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</si>
  <si>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</si>
  <si>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</si>
  <si>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</si>
  <si>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</si>
  <si>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</si>
  <si>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</si>
  <si>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</si>
  <si>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</si>
  <si>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</si>
  <si>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</si>
  <si>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</si>
  <si>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</si>
  <si>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</si>
  <si>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</si>
  <si>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</si>
  <si>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</si>
  <si>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</si>
  <si>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</si>
  <si>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</si>
  <si>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</si>
  <si>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</si>
  <si>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</si>
  <si>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</si>
  <si>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</si>
  <si>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</si>
  <si>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</si>
  <si>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</si>
  <si>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</si>
  <si>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</si>
  <si>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</si>
  <si>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</si>
  <si>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</si>
  <si>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</si>
  <si>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</si>
  <si>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</si>
  <si>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</si>
  <si>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</si>
  <si>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</si>
  <si>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</si>
  <si>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</si>
  <si>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</si>
  <si>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</si>
  <si>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</si>
  <si>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</si>
  <si>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</si>
  <si>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</si>
  <si>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</si>
  <si>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</si>
  <si>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</si>
  <si>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</si>
  <si>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</si>
  <si>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</si>
  <si>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</si>
  <si>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</si>
  <si>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</si>
  <si>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</si>
  <si>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</si>
  <si>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</si>
  <si>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</si>
  <si>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</si>
  <si>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</si>
  <si>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</si>
  <si>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</si>
  <si>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</si>
  <si>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</si>
  <si>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</si>
  <si>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</si>
  <si>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</si>
  <si>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</si>
  <si>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</si>
  <si>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</si>
  <si>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</si>
  <si>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</si>
  <si>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</si>
  <si>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</si>
  <si>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</si>
  <si>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</si>
  <si>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</si>
  <si>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</si>
  <si>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</si>
  <si>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</si>
  <si>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</si>
  <si>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</si>
  <si>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</si>
  <si>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</si>
  <si>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</si>
  <si>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</si>
  <si>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</si>
  <si>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</si>
  <si>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</si>
  <si>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</si>
  <si>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</si>
  <si>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</si>
  <si>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</si>
  <si>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</si>
  <si>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</si>
  <si>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</si>
  <si>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</si>
  <si>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</si>
  <si>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</si>
  <si>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</si>
  <si>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</si>
  <si>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</si>
  <si>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</si>
  <si>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</si>
  <si>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</si>
  <si>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</si>
  <si>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</si>
  <si>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</si>
  <si>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</si>
  <si>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</si>
  <si>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</si>
  <si>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</si>
  <si>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</si>
  <si>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</si>
  <si>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</si>
  <si>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</si>
  <si>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</si>
  <si>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</si>
  <si>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</si>
  <si>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</si>
  <si>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</si>
  <si>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</si>
  <si>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</si>
  <si>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</si>
  <si>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</si>
  <si>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</si>
  <si>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</si>
  <si>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</si>
  <si>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</si>
  <si>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</si>
  <si>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</si>
  <si>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</si>
  <si>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</si>
  <si>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</si>
  <si>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</si>
  <si>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</si>
  <si>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</si>
  <si>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</si>
  <si>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</si>
  <si>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</si>
  <si>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</si>
  <si>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</si>
  <si>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</si>
  <si>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</si>
  <si>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</si>
  <si>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</si>
  <si>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</si>
  <si>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</si>
  <si>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</si>
  <si>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</si>
  <si>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</si>
  <si>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</si>
  <si>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</si>
  <si>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</si>
  <si>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</si>
  <si>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</si>
  <si>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</si>
  <si>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</si>
  <si>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</si>
  <si>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</si>
  <si>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</si>
  <si>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</si>
  <si>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</si>
  <si>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</si>
  <si>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</si>
  <si>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</si>
  <si>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</si>
  <si>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</si>
  <si>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</si>
  <si>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</si>
  <si>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</si>
  <si>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</si>
  <si>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</si>
  <si>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</si>
  <si>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</si>
  <si>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</si>
  <si>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</si>
  <si>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</si>
  <si>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</si>
  <si>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</si>
  <si>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</si>
  <si>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</si>
  <si>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</si>
  <si>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</si>
  <si>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</si>
  <si>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</si>
  <si>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</si>
  <si>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</si>
  <si>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</si>
  <si>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</si>
  <si>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</si>
  <si>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</si>
  <si>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</si>
  <si>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</si>
  <si>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</si>
  <si>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</si>
  <si>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</si>
  <si>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</si>
  <si>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</si>
  <si>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</si>
  <si>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</si>
  <si>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</si>
  <si>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</si>
  <si>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</si>
  <si>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</si>
  <si>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</si>
  <si>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</si>
  <si>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</si>
  <si>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</si>
  <si>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</si>
  <si>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</si>
  <si>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</si>
  <si>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</si>
  <si>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</si>
  <si>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</si>
  <si>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</si>
  <si>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</si>
  <si>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</si>
  <si>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</si>
  <si>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</si>
  <si>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</si>
  <si>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</si>
  <si>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</si>
  <si>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</si>
  <si>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</si>
  <si>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</si>
  <si>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</si>
  <si>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</si>
  <si>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</si>
  <si>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</si>
  <si>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</si>
  <si>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</si>
  <si>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</si>
  <si>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</si>
  <si>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</si>
  <si>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</si>
  <si>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</si>
  <si>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</si>
  <si>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</si>
  <si>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</si>
  <si>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</si>
  <si>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</si>
  <si>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</si>
  <si>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</si>
  <si>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</si>
  <si>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</si>
  <si>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</si>
  <si>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</si>
  <si>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</si>
  <si>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</si>
  <si>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</si>
  <si>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</si>
  <si>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</si>
  <si>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</si>
  <si>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</si>
  <si>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</si>
  <si>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</si>
  <si>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</si>
  <si>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</si>
  <si>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</si>
  <si>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</si>
  <si>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</si>
  <si>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</si>
  <si>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</si>
  <si>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</si>
  <si>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</si>
  <si>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</si>
  <si>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</si>
  <si>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</si>
  <si>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</si>
  <si>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</si>
  <si>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</si>
  <si>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</si>
  <si>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</si>
  <si>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</si>
  <si>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</si>
  <si>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</si>
  <si>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</si>
  <si>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</si>
  <si>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</si>
  <si>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</si>
  <si>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</si>
  <si>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</si>
  <si>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</si>
  <si>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</si>
  <si>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</si>
  <si>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</si>
  <si>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</si>
  <si>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</si>
  <si>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</si>
  <si>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</si>
  <si>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</si>
  <si>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</si>
  <si>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</si>
  <si>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</si>
  <si>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</si>
  <si>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</si>
  <si>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</si>
  <si>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</si>
  <si>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</si>
  <si>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</si>
  <si>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</si>
  <si>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</si>
  <si>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</si>
  <si>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</si>
  <si>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</si>
  <si>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</si>
  <si>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</si>
  <si>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</si>
  <si>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</si>
  <si>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</si>
  <si>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</si>
  <si>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</si>
  <si>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</si>
  <si>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</si>
  <si>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</si>
  <si>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</si>
  <si>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</si>
  <si>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</si>
  <si>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</si>
  <si>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</si>
  <si>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</si>
  <si>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</si>
  <si>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</si>
  <si>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</si>
  <si>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</si>
  <si>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</si>
  <si>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</si>
  <si>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</si>
  <si>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</si>
  <si>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</si>
  <si>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</si>
  <si>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</si>
  <si>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</si>
  <si>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</si>
  <si>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</si>
  <si>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</si>
  <si>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</si>
  <si>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</si>
  <si>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</si>
  <si>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</si>
  <si>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</si>
  <si>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</si>
  <si>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</si>
  <si>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</si>
  <si>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</si>
  <si>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</si>
  <si>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</si>
  <si>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</si>
  <si>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</si>
  <si>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</si>
  <si>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</si>
  <si>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</si>
  <si>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</si>
  <si>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</si>
  <si>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</si>
  <si>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</si>
  <si>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</si>
  <si>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</si>
  <si>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</si>
  <si>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</si>
  <si>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</si>
  <si>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</si>
  <si>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</si>
  <si>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</si>
  <si>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</si>
  <si>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</si>
  <si>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</si>
  <si>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</si>
  <si>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</si>
  <si>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</si>
  <si>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</si>
  <si>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</si>
  <si>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</si>
  <si>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</si>
  <si>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</si>
  <si>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</si>
  <si>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</si>
  <si>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</si>
  <si>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</si>
  <si>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</si>
  <si>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</si>
  <si>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</si>
  <si>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</si>
  <si>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</si>
  <si>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</si>
  <si>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</si>
  <si>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</si>
  <si>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</si>
  <si>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</si>
  <si>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</si>
  <si>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</si>
  <si>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</si>
  <si>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</si>
  <si>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</si>
  <si>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</si>
  <si>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</si>
  <si>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</si>
  <si>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</si>
  <si>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</si>
  <si>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</si>
  <si>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</si>
  <si>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</si>
  <si>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</si>
  <si>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</si>
  <si>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</si>
  <si>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</si>
  <si>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</si>
  <si>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</si>
  <si>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</si>
  <si>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</si>
  <si>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</si>
  <si>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</si>
  <si>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</si>
  <si>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</si>
  <si>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</si>
  <si>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</si>
  <si>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</si>
  <si>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</si>
  <si>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</si>
  <si>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</si>
  <si>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</si>
  <si>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</si>
  <si>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</si>
  <si>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</si>
  <si>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</si>
  <si>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</si>
  <si>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</si>
  <si>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</si>
  <si>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</si>
  <si>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</si>
  <si>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</si>
  <si>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</si>
  <si>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</si>
  <si>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</si>
  <si>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</si>
  <si>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</si>
  <si>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</si>
  <si>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</si>
  <si>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</si>
  <si>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</si>
  <si>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</si>
  <si>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</si>
  <si>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</si>
  <si>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</si>
  <si>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</si>
  <si>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</si>
  <si>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</si>
  <si>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</si>
  <si>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</si>
  <si>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</si>
  <si>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</si>
  <si>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</si>
  <si>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</si>
  <si>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</si>
  <si>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</si>
  <si>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</si>
  <si>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</si>
  <si>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</si>
  <si>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</si>
  <si>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</si>
  <si>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</si>
  <si>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</si>
  <si>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</si>
  <si>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</si>
  <si>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</si>
  <si>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</si>
  <si>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</si>
  <si>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</si>
  <si>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</si>
  <si>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</si>
  <si>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</si>
  <si>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</si>
  <si>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</si>
  <si>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</si>
  <si>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</si>
  <si>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</si>
  <si>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</si>
  <si>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</si>
  <si>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</si>
  <si>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</si>
  <si>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</si>
  <si>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</si>
  <si>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</si>
  <si>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</si>
  <si>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</si>
  <si>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</si>
  <si>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</si>
  <si>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</si>
  <si>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</si>
  <si>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</si>
  <si>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</si>
  <si>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</si>
  <si>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</si>
  <si>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</si>
  <si>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</si>
  <si>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</si>
  <si>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</si>
  <si>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</si>
  <si>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</si>
  <si>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</si>
  <si>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</si>
  <si>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</si>
  <si>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</si>
  <si>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</si>
  <si>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</si>
  <si>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</si>
  <si>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</si>
  <si>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</si>
  <si>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</si>
  <si>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</si>
  <si>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</si>
  <si>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</si>
  <si>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</si>
  <si>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</si>
  <si>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</si>
  <si>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</si>
  <si>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</si>
  <si>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</si>
  <si>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</si>
  <si>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</si>
  <si>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</si>
  <si>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</si>
  <si>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</si>
  <si>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</si>
  <si>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</si>
  <si>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</si>
  <si>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</si>
  <si>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</si>
  <si>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</si>
  <si>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</si>
  <si>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</si>
  <si>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</si>
  <si>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</si>
  <si>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</si>
  <si>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</si>
  <si>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</si>
  <si>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</si>
  <si>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</si>
  <si>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</si>
  <si>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</si>
  <si>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</si>
  <si>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</si>
  <si>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</si>
  <si>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</si>
  <si>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</si>
  <si>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</si>
  <si>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</si>
  <si>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</si>
  <si>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</si>
  <si>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</si>
  <si>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</si>
  <si>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</si>
  <si>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</si>
  <si>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</si>
  <si>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</si>
  <si>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</si>
  <si>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</si>
  <si>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</si>
  <si>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</si>
  <si>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</si>
  <si>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</si>
  <si>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</si>
  <si>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</si>
  <si>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</si>
  <si>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</si>
  <si>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</si>
  <si>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</si>
  <si>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</si>
  <si>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</si>
  <si>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</si>
  <si>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</si>
  <si>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</si>
  <si>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</si>
  <si>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</si>
  <si>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</si>
  <si>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</si>
  <si>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</si>
  <si>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</si>
  <si>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</si>
  <si>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</si>
  <si>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</si>
  <si>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</si>
  <si>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</si>
  <si>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</si>
  <si>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</si>
  <si>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</si>
  <si>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</si>
  <si>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</si>
  <si>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</si>
  <si>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</si>
  <si>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</si>
  <si>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</si>
  <si>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</si>
  <si>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</si>
  <si>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</si>
  <si>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</si>
  <si>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</si>
  <si>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</si>
  <si>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</si>
  <si>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</si>
  <si>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</si>
  <si>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</si>
  <si>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</si>
  <si>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</si>
  <si>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</si>
  <si>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</si>
  <si>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</si>
  <si>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</si>
  <si>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</si>
  <si>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</si>
  <si>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</si>
  <si>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</si>
  <si>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</si>
  <si>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</si>
  <si>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</si>
  <si>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</si>
  <si>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</si>
  <si>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</si>
  <si>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</si>
  <si>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</si>
  <si>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</si>
  <si>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</si>
  <si>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</si>
  <si>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</si>
  <si>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</si>
  <si>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</si>
  <si>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</si>
  <si>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</si>
  <si>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</si>
  <si>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</si>
  <si>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</si>
  <si>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</si>
  <si>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</si>
  <si>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</si>
  <si>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</si>
  <si>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</si>
  <si>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</si>
  <si>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</si>
  <si>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</si>
  <si>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</si>
  <si>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</si>
  <si>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</si>
  <si>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</si>
  <si>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</si>
  <si>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</si>
  <si>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</si>
  <si>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</si>
  <si>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</si>
  <si>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</si>
  <si>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</si>
  <si>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</si>
  <si>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</si>
  <si>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</si>
  <si>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</si>
  <si>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</si>
  <si>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</si>
  <si>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</si>
  <si>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</si>
  <si>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</si>
  <si>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</si>
  <si>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</si>
  <si>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</si>
  <si>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</si>
  <si>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</si>
  <si>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</si>
  <si>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</si>
  <si>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</si>
  <si>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</si>
  <si>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</si>
  <si>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</si>
  <si>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</si>
  <si>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</si>
  <si>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</si>
  <si>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</si>
  <si>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</si>
  <si>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</si>
  <si>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</si>
  <si>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</si>
  <si>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</si>
  <si>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</si>
  <si>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</si>
  <si>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</si>
  <si>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</si>
  <si>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</si>
  <si>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</si>
  <si>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</si>
  <si>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</si>
  <si>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</si>
  <si>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</si>
  <si>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</si>
  <si>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</si>
  <si>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</si>
  <si>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</si>
  <si>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</si>
  <si>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</si>
  <si>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</si>
  <si>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</si>
  <si>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</si>
  <si>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</si>
  <si>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</si>
  <si>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</si>
  <si>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</si>
  <si>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</si>
  <si>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</si>
  <si>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</si>
  <si>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</si>
  <si>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</si>
  <si>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</si>
  <si>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</si>
  <si>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</si>
  <si>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</si>
  <si>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</si>
  <si>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</si>
  <si>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</si>
  <si>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</si>
  <si>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</si>
  <si>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</si>
  <si>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</si>
  <si>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</si>
  <si>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</si>
  <si>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</si>
  <si>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</si>
  <si>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</si>
  <si>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</si>
  <si>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</si>
  <si>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</si>
  <si>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</si>
  <si>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</si>
  <si>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</si>
  <si>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</si>
  <si>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</si>
  <si>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</si>
  <si>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</si>
  <si>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</si>
  <si>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</si>
  <si>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</si>
  <si>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</si>
  <si>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</si>
  <si>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</si>
  <si>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</si>
  <si>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</si>
  <si>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</si>
  <si>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</si>
  <si>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</si>
  <si>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</si>
  <si>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</si>
  <si>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</si>
  <si>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</si>
  <si>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</si>
  <si>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</si>
  <si>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</si>
  <si>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</si>
  <si>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</si>
  <si>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</si>
  <si>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</si>
  <si>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</si>
  <si>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</si>
  <si>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</si>
  <si>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</si>
  <si>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</si>
  <si>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</si>
  <si>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</si>
  <si>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</si>
  <si>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</si>
  <si>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</si>
  <si>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</si>
  <si>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</si>
  <si>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</si>
  <si>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</si>
  <si>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</si>
  <si>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</si>
  <si>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</si>
  <si>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</si>
  <si>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</si>
  <si>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</si>
  <si>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</si>
  <si>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</si>
  <si>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</si>
  <si>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</si>
  <si>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</si>
  <si>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</si>
  <si>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</si>
  <si>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</si>
  <si>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</si>
  <si>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</si>
  <si>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</si>
  <si>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</si>
  <si>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</si>
  <si>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</si>
  <si>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</si>
  <si>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</si>
  <si>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</si>
  <si>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</si>
  <si>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</si>
  <si>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</si>
  <si>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</si>
  <si>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</si>
  <si>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</si>
  <si>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</si>
  <si>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</si>
  <si>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</si>
  <si>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</si>
  <si>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</si>
  <si>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</si>
  <si>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</si>
  <si>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</si>
  <si>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</si>
  <si>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</si>
  <si>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</si>
  <si>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</si>
  <si>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</si>
  <si>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</si>
  <si>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</si>
  <si>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</si>
  <si>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</si>
  <si>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</si>
  <si>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</si>
  <si>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</si>
  <si>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</si>
  <si>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</si>
  <si>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</si>
  <si>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</si>
  <si>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</si>
  <si>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</si>
  <si>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</si>
  <si>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</si>
  <si>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</si>
  <si>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</si>
  <si>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</si>
  <si>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</si>
  <si>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</si>
  <si>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</si>
  <si>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</si>
  <si>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</si>
  <si>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</si>
  <si>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</si>
  <si>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</si>
  <si>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</si>
  <si>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</si>
  <si>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</si>
  <si>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</si>
  <si>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</si>
  <si>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</si>
  <si>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</si>
  <si>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</si>
  <si>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</si>
  <si>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</si>
  <si>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</si>
  <si>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</si>
  <si>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</si>
  <si>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</si>
  <si>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</si>
  <si>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</si>
  <si>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</si>
  <si>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</si>
  <si>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</si>
  <si>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</si>
  <si>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</si>
  <si>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</si>
  <si>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</si>
  <si>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</si>
  <si>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</si>
  <si>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</si>
  <si>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</si>
  <si>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</si>
  <si>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</si>
  <si>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</si>
  <si>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</si>
  <si>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</si>
  <si>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</si>
  <si>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</si>
  <si>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</si>
  <si>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</si>
  <si>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</si>
  <si>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</si>
  <si>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</si>
  <si>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</si>
  <si>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</si>
  <si>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</si>
  <si>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</si>
  <si>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</si>
  <si>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</si>
  <si>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</si>
  <si>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</si>
  <si>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</si>
  <si>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</si>
  <si>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</si>
  <si>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</si>
  <si>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</si>
  <si>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</si>
  <si>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</si>
  <si>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</si>
  <si>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</si>
  <si>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</si>
  <si>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</si>
  <si>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</si>
  <si>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</si>
  <si>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</si>
  <si>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</si>
  <si>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</si>
  <si>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</si>
  <si>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</si>
  <si>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</si>
  <si>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</si>
  <si>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</si>
  <si>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</si>
  <si>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</si>
  <si>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</si>
  <si>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</si>
  <si>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</si>
  <si>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</si>
  <si>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</si>
  <si>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</si>
  <si>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</si>
  <si>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</si>
  <si>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</si>
  <si>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</si>
  <si>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</si>
  <si>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</si>
  <si>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</si>
  <si>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</si>
  <si>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</si>
  <si>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</si>
  <si>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</si>
  <si>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</si>
  <si>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</si>
  <si>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</si>
  <si>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</si>
  <si>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</si>
  <si>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</si>
  <si>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</si>
  <si>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</si>
  <si>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</si>
  <si>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</si>
  <si>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</si>
  <si>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</si>
  <si>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</si>
  <si>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</si>
  <si>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</si>
  <si>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</si>
  <si>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</si>
  <si>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</si>
  <si>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</si>
  <si>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</si>
  <si>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</si>
  <si>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</si>
  <si>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</si>
  <si>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</si>
  <si>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</si>
  <si>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</si>
  <si>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</si>
  <si>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</si>
  <si>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</si>
  <si>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</si>
  <si>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</si>
  <si>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</si>
  <si>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</si>
  <si>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</si>
  <si>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</si>
  <si>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</si>
  <si>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</si>
  <si>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</si>
  <si>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</si>
  <si>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</si>
  <si>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</si>
  <si>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</si>
  <si>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</si>
  <si>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</si>
  <si>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</si>
  <si>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</si>
  <si>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</si>
  <si>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</si>
  <si>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</si>
  <si>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</si>
  <si>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</si>
  <si>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</si>
  <si>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</si>
  <si>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</si>
  <si>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</si>
  <si>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</si>
  <si>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</si>
  <si>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</si>
  <si>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</si>
  <si>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</si>
  <si>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</si>
  <si>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</si>
  <si>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</si>
  <si>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</si>
  <si>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</si>
  <si>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</si>
  <si>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</si>
  <si>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</si>
  <si>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</si>
  <si>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</si>
  <si>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</si>
  <si>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</si>
  <si>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</si>
  <si>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</si>
  <si>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</si>
  <si>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</si>
  <si>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</si>
  <si>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</si>
  <si>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</si>
  <si>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</si>
  <si>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</si>
  <si>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</si>
  <si>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</si>
  <si>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</si>
  <si>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</si>
  <si>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</si>
  <si>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</si>
  <si>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</si>
  <si>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</si>
  <si>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</si>
  <si>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</si>
  <si>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</si>
  <si>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</si>
  <si>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</si>
  <si>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</si>
  <si>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</si>
  <si>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</si>
  <si>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</si>
  <si>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</si>
  <si>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</si>
  <si>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</si>
  <si>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</si>
  <si>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</si>
  <si>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</si>
  <si>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</si>
  <si>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</si>
  <si>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</si>
  <si>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</si>
  <si>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</si>
  <si>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</si>
  <si>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</si>
  <si>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</si>
  <si>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</si>
  <si>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</si>
  <si>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</si>
  <si>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</si>
  <si>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</si>
  <si>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</si>
  <si>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</si>
  <si>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</si>
  <si>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</si>
  <si>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</si>
  <si>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</si>
  <si>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</si>
  <si>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</si>
  <si>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</si>
  <si>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</si>
  <si>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</si>
  <si>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</si>
  <si>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</si>
  <si>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</si>
  <si>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</si>
  <si>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</si>
  <si>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</si>
  <si>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</si>
  <si>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</si>
  <si>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</si>
  <si>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</si>
  <si>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</si>
  <si>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</si>
  <si>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</si>
  <si>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</si>
  <si>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</si>
  <si>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</si>
  <si>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</si>
  <si>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</si>
  <si>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</si>
  <si>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</si>
  <si>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</si>
  <si>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</si>
  <si>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</si>
  <si>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</si>
  <si>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</si>
  <si>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</si>
  <si>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</si>
  <si>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</si>
  <si>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</si>
  <si>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</si>
  <si>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</si>
  <si>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</si>
  <si>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</si>
  <si>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</si>
  <si>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</si>
  <si>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</si>
  <si>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</si>
  <si>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</si>
  <si>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</si>
  <si>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</si>
  <si>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</si>
  <si>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</si>
  <si>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</si>
  <si>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</si>
  <si>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</si>
  <si>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</si>
  <si>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</si>
  <si>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</si>
  <si>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</si>
  <si>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</si>
  <si>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</si>
  <si>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</si>
  <si>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</si>
  <si>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</si>
  <si>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</si>
  <si>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</si>
  <si>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</si>
  <si>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</si>
  <si>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</si>
  <si>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</si>
  <si>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</si>
  <si>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</si>
  <si>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</si>
  <si>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</si>
  <si>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</si>
  <si>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</si>
  <si>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</si>
  <si>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</si>
  <si>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</si>
  <si>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</si>
  <si>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</si>
  <si>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</si>
  <si>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</si>
  <si>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</si>
  <si>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</si>
  <si>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</si>
  <si>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</si>
  <si>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</si>
  <si>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</si>
  <si>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</si>
  <si>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</si>
  <si>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</si>
  <si>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</si>
  <si>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</si>
  <si>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</si>
  <si>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</si>
  <si>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</si>
  <si>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</si>
  <si>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</si>
  <si>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</si>
  <si>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</si>
  <si>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</si>
  <si>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</si>
  <si>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</si>
  <si>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</si>
  <si>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</si>
  <si>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</si>
  <si>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</si>
  <si>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</si>
  <si>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</si>
  <si>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</si>
  <si>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</si>
  <si>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</si>
  <si>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</si>
  <si>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</si>
  <si>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</si>
  <si>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</si>
  <si>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</si>
  <si>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</si>
  <si>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</si>
  <si>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</si>
  <si>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</si>
  <si>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</si>
  <si>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</si>
  <si>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</si>
  <si>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</si>
  <si>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</si>
  <si>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</si>
  <si>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</si>
  <si>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</si>
  <si>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</si>
  <si>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</si>
  <si>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</si>
  <si>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</si>
  <si>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</si>
  <si>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</si>
  <si>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</si>
  <si>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</si>
  <si>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</si>
  <si>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</si>
  <si>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</si>
  <si>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</si>
  <si>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</si>
  <si>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</si>
  <si>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</si>
  <si>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</si>
  <si>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</si>
  <si>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</si>
  <si>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</si>
  <si>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</si>
  <si>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</si>
  <si>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</si>
  <si>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</si>
  <si>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</si>
  <si>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</si>
  <si>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</si>
  <si>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</si>
  <si>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</si>
  <si>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</si>
  <si>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</si>
  <si>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</si>
  <si>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</si>
  <si>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</si>
  <si>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</si>
  <si>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</si>
  <si>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</si>
  <si>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</si>
  <si>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</si>
  <si>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</si>
  <si>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</si>
  <si>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</si>
  <si>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</si>
  <si>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</si>
  <si>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</si>
  <si>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</si>
  <si>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</si>
  <si>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</si>
  <si>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</si>
  <si>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</si>
  <si>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</si>
  <si>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</si>
  <si>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</si>
  <si>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</si>
  <si>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</si>
  <si>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</si>
  <si>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</si>
  <si>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</si>
  <si>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</si>
  <si>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</si>
  <si>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</si>
  <si>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</si>
  <si>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</si>
  <si>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</si>
  <si>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</si>
  <si>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</si>
  <si>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</si>
  <si>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</si>
  <si>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</si>
  <si>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</si>
  <si>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</si>
  <si>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</si>
  <si>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</si>
  <si>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</si>
  <si>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</si>
  <si>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</si>
  <si>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</si>
  <si>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</si>
  <si>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</si>
  <si>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</si>
  <si>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</si>
  <si>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</si>
  <si>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</si>
  <si>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</si>
  <si>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</si>
  <si>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</si>
  <si>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</si>
  <si>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</si>
  <si>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</si>
  <si>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</si>
  <si>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</si>
  <si>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</si>
  <si>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</si>
  <si>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</si>
  <si>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</si>
  <si>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</si>
  <si>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</si>
  <si>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</si>
  <si>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</si>
  <si>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</si>
  <si>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</si>
  <si>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</si>
  <si>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</si>
  <si>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</si>
  <si>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</si>
  <si>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</si>
  <si>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</si>
  <si>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</si>
  <si>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</si>
  <si>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</si>
  <si>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</si>
  <si>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</si>
  <si>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</si>
  <si>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</si>
  <si>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</si>
  <si>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</si>
  <si>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</si>
  <si>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</si>
  <si>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</si>
  <si>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</si>
  <si>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</si>
  <si>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</si>
  <si>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</si>
  <si>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</si>
  <si>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</si>
  <si>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</si>
  <si>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</si>
  <si>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</si>
  <si>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</si>
  <si>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</si>
  <si>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</si>
  <si>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</si>
  <si>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</si>
  <si>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</si>
  <si>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</si>
  <si>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</si>
  <si>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</si>
  <si>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</si>
  <si>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</si>
  <si>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</si>
  <si>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</si>
  <si>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</si>
  <si>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</si>
  <si>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</si>
  <si>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</si>
  <si>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</si>
  <si>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</si>
  <si>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</si>
  <si>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</si>
  <si>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</si>
  <si>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</si>
  <si>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</si>
  <si>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</si>
  <si>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</si>
  <si>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</si>
  <si>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</si>
  <si>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</si>
  <si>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</si>
  <si>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</si>
  <si>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</si>
  <si>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</si>
  <si>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</si>
  <si>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</si>
  <si>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</si>
  <si>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</si>
  <si>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</si>
  <si>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</si>
  <si>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</si>
  <si>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</si>
  <si>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</si>
  <si>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</si>
  <si>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</si>
  <si>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</si>
  <si>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</si>
  <si>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</si>
  <si>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</si>
  <si>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</si>
  <si>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</si>
  <si>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</si>
  <si>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</si>
  <si>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</si>
  <si>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</si>
  <si>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</si>
  <si>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</si>
  <si>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</si>
  <si>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</si>
  <si>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</si>
  <si>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</si>
  <si>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</si>
  <si>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</si>
  <si>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</si>
  <si>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</si>
  <si>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</si>
  <si>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</si>
  <si>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</si>
  <si>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</si>
  <si>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</si>
  <si>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</si>
  <si>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</si>
  <si>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</si>
  <si>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</si>
  <si>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</si>
  <si>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</si>
  <si>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</si>
  <si>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</si>
  <si>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</si>
  <si>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</si>
  <si>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</si>
  <si>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</si>
  <si>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</si>
  <si>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</si>
  <si>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</si>
  <si>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</si>
  <si>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</si>
  <si>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</si>
  <si>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</si>
  <si>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</si>
  <si>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</si>
  <si>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</si>
  <si>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</si>
  <si>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</si>
  <si>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</si>
  <si>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</si>
  <si>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</si>
  <si>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</si>
  <si>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</si>
  <si>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</si>
  <si>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</si>
  <si>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</si>
  <si>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</si>
  <si>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</si>
  <si>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</si>
  <si>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</si>
  <si>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</si>
  <si>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</si>
  <si>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</si>
  <si>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</si>
  <si>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</si>
  <si>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</si>
  <si>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</si>
  <si>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</si>
  <si>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</si>
  <si>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</si>
  <si>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</si>
  <si>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</si>
  <si>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</si>
  <si>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</si>
  <si>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</si>
  <si>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</si>
  <si>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</si>
  <si>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</si>
  <si>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</si>
  <si>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</si>
  <si>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</si>
  <si>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</si>
  <si>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</si>
  <si>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</si>
  <si>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</si>
  <si>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</si>
  <si>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</si>
  <si>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</si>
  <si>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</si>
  <si>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</si>
  <si>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</si>
  <si>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</si>
  <si>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</si>
  <si>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</si>
  <si>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</si>
  <si>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</si>
  <si>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</si>
  <si>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</si>
  <si>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</si>
  <si>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</si>
  <si>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</si>
  <si>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</si>
  <si>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</si>
  <si>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</si>
  <si>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</si>
  <si>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</si>
  <si>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</si>
  <si>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</si>
  <si>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</si>
  <si>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</si>
  <si>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</si>
  <si>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</si>
  <si>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</si>
  <si>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</si>
  <si>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</si>
  <si>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</si>
  <si>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</si>
  <si>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</si>
  <si>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</si>
  <si>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</si>
  <si>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</si>
  <si>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</si>
  <si>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</si>
  <si>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</si>
  <si>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</si>
  <si>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</si>
  <si>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</si>
  <si>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</si>
  <si>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</si>
  <si>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</si>
  <si>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</si>
  <si>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</si>
  <si>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</si>
  <si>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</si>
  <si>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</si>
  <si>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</si>
  <si>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</si>
  <si>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</si>
  <si>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</si>
  <si>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</si>
  <si>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</si>
  <si>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</si>
  <si>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</si>
  <si>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</si>
  <si>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</si>
  <si>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</si>
  <si>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</si>
  <si>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</si>
  <si>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</si>
  <si>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</si>
  <si>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</si>
  <si>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</si>
  <si>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</si>
  <si>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</si>
  <si>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</si>
  <si>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</si>
  <si>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</si>
  <si>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</si>
  <si>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</si>
  <si>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</si>
  <si>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</si>
  <si>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</si>
  <si>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</si>
  <si>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</si>
  <si>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</si>
  <si>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</si>
  <si>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</si>
  <si>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</si>
  <si>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</si>
  <si>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</si>
  <si>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</si>
  <si>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</si>
  <si>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</si>
  <si>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</si>
  <si>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</si>
  <si>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</si>
  <si>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</si>
  <si>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</si>
  <si>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</si>
  <si>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</si>
  <si>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</si>
  <si>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</si>
  <si>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</si>
  <si>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</si>
  <si>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</si>
  <si>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</si>
  <si>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</si>
  <si>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</si>
  <si>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</si>
  <si>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</si>
  <si>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</si>
  <si>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</si>
  <si>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</si>
  <si>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</si>
  <si>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</si>
  <si>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</si>
  <si>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</si>
  <si>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</si>
  <si>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</si>
  <si>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</si>
  <si>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</si>
  <si>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</si>
  <si>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</si>
  <si>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</si>
  <si>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</si>
  <si>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</si>
  <si>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</si>
  <si>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</si>
  <si>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</si>
  <si>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</si>
  <si>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</si>
  <si>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</si>
  <si>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</si>
  <si>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</si>
  <si>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</si>
  <si>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</si>
  <si>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</si>
  <si>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</si>
  <si>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</si>
  <si>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</si>
  <si>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</si>
  <si>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</si>
  <si>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</si>
  <si>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</si>
  <si>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</si>
  <si>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</si>
  <si>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</si>
  <si>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</si>
  <si>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</si>
  <si>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</si>
  <si>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</si>
  <si>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</si>
  <si>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</si>
  <si>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</si>
  <si>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</si>
  <si>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</si>
  <si>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</si>
  <si>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</si>
  <si>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</si>
  <si>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</si>
  <si>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</si>
  <si>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</si>
  <si>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</si>
  <si>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</si>
  <si>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</si>
  <si>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</si>
  <si>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</si>
  <si>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</si>
  <si>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</si>
  <si>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</si>
  <si>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</si>
  <si>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</si>
  <si>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</si>
  <si>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</si>
  <si>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</si>
  <si>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</si>
  <si>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</si>
  <si>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</si>
  <si>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</si>
  <si>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</si>
  <si>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</si>
  <si>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</si>
  <si>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</si>
  <si>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</si>
  <si>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</si>
  <si>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</si>
  <si>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</si>
  <si>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</si>
  <si>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</si>
  <si>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</si>
  <si>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</si>
  <si>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</si>
  <si>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</si>
  <si>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</si>
  <si>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</si>
  <si>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</si>
  <si>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</si>
  <si>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</si>
  <si>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</si>
  <si>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</si>
  <si>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</si>
  <si>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</si>
  <si>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</si>
  <si>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</si>
  <si>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</si>
  <si>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</si>
  <si>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</si>
  <si>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</si>
  <si>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</si>
  <si>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</si>
  <si>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</si>
  <si>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</si>
  <si>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</si>
  <si>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</si>
  <si>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</si>
  <si>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</si>
  <si>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</si>
  <si>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</si>
  <si>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</si>
  <si>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</si>
  <si>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</si>
  <si>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</si>
  <si>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</si>
  <si>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</si>
  <si>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</si>
  <si>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</si>
  <si>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</si>
  <si>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</si>
  <si>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</si>
  <si>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</si>
  <si>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</si>
  <si>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</si>
  <si>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</si>
  <si>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</si>
  <si>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</si>
  <si>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</si>
  <si>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</si>
  <si>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</si>
  <si>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</si>
  <si>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</si>
  <si>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</si>
  <si>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</si>
  <si>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</si>
  <si>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</si>
  <si>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</si>
  <si>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</si>
  <si>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</si>
  <si>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</si>
  <si>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</si>
  <si>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</si>
  <si>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</si>
  <si>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</si>
  <si>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</si>
  <si>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</si>
  <si>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</si>
  <si>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</si>
  <si>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</si>
  <si>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</si>
  <si>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</si>
  <si>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</si>
  <si>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</si>
  <si>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</si>
  <si>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</si>
  <si>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</si>
  <si>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</si>
  <si>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</si>
  <si>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</si>
  <si>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</si>
  <si>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</si>
  <si>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</si>
  <si>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</si>
  <si>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</si>
  <si>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</si>
  <si>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</si>
  <si>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</si>
  <si>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</si>
  <si>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</si>
  <si>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</si>
  <si>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</si>
  <si>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</si>
  <si>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</si>
  <si>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</si>
  <si>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</si>
  <si>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</si>
  <si>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</si>
  <si>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</si>
  <si>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</si>
  <si>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</si>
  <si>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</si>
  <si>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</si>
  <si>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</si>
  <si>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</si>
  <si>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</si>
  <si>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</si>
  <si>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</si>
  <si>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</si>
  <si>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</si>
  <si>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</si>
  <si>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</si>
  <si>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</si>
  <si>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</si>
  <si>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</si>
  <si>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</si>
  <si>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</si>
  <si>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</si>
  <si>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</si>
  <si>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</si>
  <si>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</si>
  <si>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</si>
  <si>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</si>
  <si>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</si>
  <si>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</si>
  <si>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</si>
  <si>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</si>
  <si>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</si>
  <si>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</si>
  <si>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</si>
  <si>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</si>
  <si>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</si>
  <si>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</si>
  <si>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</si>
  <si>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</si>
  <si>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</si>
  <si>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</si>
  <si>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</si>
  <si>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</si>
  <si>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</si>
  <si>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</si>
  <si>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</si>
  <si>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</si>
  <si>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</si>
  <si>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</si>
  <si>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</si>
  <si>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</si>
  <si>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</si>
  <si>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</si>
  <si>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</si>
  <si>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</si>
  <si>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</si>
  <si>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</si>
  <si>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</si>
  <si>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</si>
  <si>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</si>
  <si>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</si>
  <si>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</si>
  <si>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</si>
  <si>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</si>
  <si>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</si>
  <si>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</si>
  <si>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</si>
  <si>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</si>
  <si>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</si>
  <si>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</si>
  <si>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</si>
  <si>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</si>
  <si>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</si>
  <si>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</si>
  <si>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</si>
  <si>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</si>
  <si>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</si>
  <si>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</si>
  <si>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</si>
  <si>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</si>
  <si>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</si>
  <si>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</si>
  <si>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</si>
  <si>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</si>
  <si>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</si>
  <si>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</si>
  <si>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</si>
  <si>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</si>
  <si>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</si>
  <si>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</si>
  <si>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</si>
  <si>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</si>
  <si>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</si>
  <si>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</si>
  <si>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</si>
  <si>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</si>
  <si>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</si>
  <si>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</si>
  <si>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</si>
  <si>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</si>
  <si>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</si>
  <si>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</si>
  <si>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</si>
  <si>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</si>
  <si>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</si>
  <si>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</si>
  <si>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</si>
  <si>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</si>
  <si>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</si>
  <si>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</si>
  <si>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</si>
  <si>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</si>
  <si>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</si>
  <si>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</si>
  <si>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</si>
  <si>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</si>
  <si>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</si>
  <si>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</si>
  <si>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</si>
  <si>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</si>
  <si>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</si>
  <si>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</si>
  <si>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</si>
  <si>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</si>
  <si>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</si>
  <si>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</si>
  <si>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</si>
  <si>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</si>
  <si>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</si>
  <si>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</si>
  <si>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</si>
  <si>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</si>
  <si>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</si>
  <si>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</si>
  <si>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</si>
  <si>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</si>
  <si>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</si>
  <si>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</si>
  <si>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</si>
  <si>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</si>
  <si>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</si>
  <si>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</si>
  <si>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</si>
  <si>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</si>
  <si>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</si>
  <si>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</si>
  <si>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</si>
  <si>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</si>
  <si>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</si>
  <si>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</si>
  <si>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</si>
  <si>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</si>
  <si>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</si>
  <si>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</si>
  <si>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</si>
  <si>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</si>
  <si>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</si>
  <si>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</si>
  <si>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</si>
  <si>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</si>
  <si>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</si>
  <si>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</si>
  <si>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</si>
  <si>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</si>
  <si>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</si>
  <si>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</si>
  <si>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</si>
  <si>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</si>
  <si>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</si>
  <si>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</si>
  <si>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</si>
  <si>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</si>
  <si>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</si>
  <si>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</si>
  <si>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</si>
  <si>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</si>
  <si>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</si>
  <si>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</si>
  <si>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</si>
  <si>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</si>
  <si>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</si>
  <si>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</si>
  <si>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</si>
  <si>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</si>
  <si>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</si>
  <si>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</si>
  <si>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</si>
  <si>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</si>
  <si>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</si>
  <si>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</si>
  <si>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</si>
  <si>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</si>
  <si>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</si>
  <si>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</si>
  <si>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</si>
  <si>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</si>
  <si>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</si>
  <si>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</si>
  <si>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</si>
  <si>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</si>
  <si>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</si>
  <si>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</si>
  <si>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</si>
  <si>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</si>
  <si>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</si>
  <si>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</si>
  <si>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</si>
  <si>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</si>
  <si>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</si>
  <si>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</si>
  <si>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</si>
  <si>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</si>
  <si>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</si>
  <si>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</si>
  <si>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</si>
  <si>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</si>
  <si>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</si>
  <si>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</si>
  <si>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</si>
  <si>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</si>
  <si>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</si>
  <si>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</si>
  <si>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</si>
  <si>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</si>
  <si>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</si>
  <si>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</si>
  <si>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</si>
  <si>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</si>
  <si>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</si>
  <si>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</si>
  <si>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</si>
  <si>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</si>
  <si>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</si>
  <si>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</si>
  <si>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</si>
  <si>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</si>
  <si>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</si>
  <si>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</si>
  <si>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</si>
  <si>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</si>
  <si>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</si>
  <si>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</si>
  <si>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</si>
  <si>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</si>
  <si>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</si>
  <si>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</si>
  <si>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</si>
  <si>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</si>
  <si>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</si>
  <si>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</si>
  <si>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</si>
  <si>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</si>
  <si>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</si>
  <si>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</si>
  <si>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</si>
  <si>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</si>
  <si>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</si>
  <si>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</si>
  <si>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</si>
  <si>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</si>
  <si>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</si>
  <si>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</si>
  <si>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</si>
  <si>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</si>
  <si>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</si>
  <si>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</si>
  <si>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</si>
  <si>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</si>
  <si>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</si>
  <si>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</si>
  <si>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</si>
  <si>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</si>
  <si>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</si>
  <si>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</si>
  <si>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</si>
  <si>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</si>
  <si>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</si>
  <si>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</si>
  <si>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</si>
  <si>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</si>
  <si>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</si>
  <si>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</si>
  <si>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</si>
  <si>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</si>
  <si>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</si>
  <si>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</si>
  <si>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</si>
  <si>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</si>
  <si>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</si>
  <si>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</si>
  <si>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</si>
  <si>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</si>
  <si>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</si>
  <si>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</si>
  <si>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</si>
  <si>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</si>
  <si>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</si>
  <si>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</si>
  <si>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</si>
  <si>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</si>
  <si>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</si>
  <si>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</si>
  <si>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</si>
  <si>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</si>
  <si>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</si>
  <si>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</si>
  <si>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</si>
  <si>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</si>
  <si>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</si>
  <si>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</si>
  <si>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</si>
  <si>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</si>
  <si>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</si>
  <si>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</si>
  <si>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</si>
  <si>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</si>
  <si>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</si>
  <si>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</si>
  <si>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</si>
  <si>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</si>
  <si>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</si>
  <si>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</si>
  <si>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</si>
  <si>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</si>
  <si>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</si>
  <si>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</si>
  <si>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</si>
  <si>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</si>
  <si>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</si>
  <si>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</si>
  <si>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</si>
  <si>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</si>
  <si>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</si>
  <si>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</si>
  <si>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</si>
  <si>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</si>
  <si>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</si>
  <si>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</si>
  <si>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</si>
  <si>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</si>
  <si>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</si>
  <si>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</si>
  <si>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</si>
  <si>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</si>
  <si>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</si>
  <si>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</si>
  <si>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</si>
  <si>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</si>
  <si>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</si>
  <si>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</si>
  <si>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</si>
  <si>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</si>
  <si>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</si>
  <si>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</si>
  <si>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</si>
  <si>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</si>
  <si>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</si>
  <si>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</si>
  <si>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</si>
  <si>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</si>
  <si>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</si>
  <si>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</si>
  <si>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</si>
  <si>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</si>
  <si>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</si>
  <si>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</si>
  <si>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</si>
  <si>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</si>
  <si>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</si>
  <si>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</si>
  <si>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</si>
  <si>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</si>
  <si>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</si>
  <si>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</si>
  <si>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</si>
  <si>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</si>
  <si>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</si>
  <si>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</si>
  <si>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</si>
  <si>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</si>
  <si>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</si>
  <si>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</si>
  <si>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</si>
  <si>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</si>
  <si>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</si>
  <si>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</si>
  <si>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</si>
  <si>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</si>
  <si>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</si>
  <si>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</si>
  <si>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</si>
  <si>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</si>
  <si>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</si>
  <si>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</si>
  <si>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</si>
  <si>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</si>
  <si>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</si>
  <si>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</si>
  <si>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</si>
  <si>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</si>
  <si>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</si>
  <si>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</si>
  <si>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</si>
  <si>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</si>
  <si>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</si>
  <si>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</si>
  <si>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</si>
  <si>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</si>
  <si>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</si>
  <si>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</si>
  <si>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</si>
  <si>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</si>
  <si>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</si>
  <si>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</si>
  <si>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</si>
  <si>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</si>
  <si>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</si>
  <si>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</si>
  <si>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</si>
  <si>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</si>
  <si>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</si>
  <si>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</si>
  <si>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</si>
  <si>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</si>
  <si>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</si>
  <si>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</si>
  <si>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</si>
  <si>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</si>
  <si>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</si>
  <si>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</si>
  <si>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</si>
  <si>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</si>
  <si>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</si>
  <si>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</si>
  <si>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</si>
  <si>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</si>
  <si>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</si>
  <si>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</si>
  <si>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</si>
  <si>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</si>
  <si>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</si>
  <si>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</si>
  <si>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</si>
  <si>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</si>
  <si>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</si>
  <si>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</si>
  <si>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</si>
  <si>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</si>
  <si>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</si>
  <si>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</si>
  <si>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</si>
  <si>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</si>
  <si>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</si>
  <si>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</si>
  <si>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</si>
  <si>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</si>
  <si>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</si>
  <si>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</si>
  <si>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</si>
  <si>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</si>
  <si>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</si>
  <si>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</si>
  <si>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</si>
  <si>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</si>
  <si>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</si>
  <si>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</si>
  <si>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</si>
  <si>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</si>
  <si>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</si>
  <si>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</si>
  <si>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</si>
  <si>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</si>
  <si>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</si>
  <si>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</si>
  <si>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</si>
  <si>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</si>
  <si>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</si>
  <si>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</si>
  <si>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</si>
  <si>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</si>
  <si>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</si>
  <si>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</si>
  <si>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</si>
  <si>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</si>
  <si>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</si>
  <si>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</si>
  <si>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</si>
  <si>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</si>
  <si>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</si>
  <si>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</si>
  <si>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</si>
  <si>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</si>
  <si>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</si>
  <si>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</si>
  <si>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</si>
  <si>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</si>
  <si>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</si>
  <si>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</si>
  <si>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</si>
  <si>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</si>
  <si>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</si>
  <si>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</si>
  <si>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</si>
  <si>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</si>
  <si>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</si>
  <si>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</si>
  <si>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</si>
  <si>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</si>
  <si>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</si>
  <si>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</si>
  <si>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</si>
  <si>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</si>
  <si>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</si>
  <si>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</si>
  <si>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</si>
  <si>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</si>
  <si>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</si>
  <si>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</si>
  <si>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</si>
  <si>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</si>
  <si>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</si>
  <si>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</si>
  <si>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</si>
  <si>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</si>
  <si>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</si>
  <si>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</si>
  <si>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</si>
  <si>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</si>
  <si>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</si>
  <si>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</si>
  <si>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</si>
  <si>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</si>
  <si>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</si>
  <si>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</si>
  <si>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</si>
  <si>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</si>
  <si>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</si>
  <si>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</si>
  <si>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</si>
  <si>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</si>
  <si>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</si>
  <si>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</si>
  <si>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</si>
  <si>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</si>
  <si>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</si>
  <si>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</si>
  <si>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</si>
  <si>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</si>
  <si>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</si>
  <si>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</si>
  <si>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</si>
  <si>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</si>
  <si>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</si>
  <si>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</si>
  <si>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</si>
  <si>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</si>
  <si>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</si>
  <si>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</si>
  <si>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</si>
  <si>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</si>
  <si>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</si>
  <si>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</si>
  <si>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</si>
  <si>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</si>
  <si>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</si>
  <si>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</si>
  <si>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</si>
  <si>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</si>
  <si>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</si>
  <si>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</si>
  <si>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</si>
  <si>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</si>
  <si>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</si>
  <si>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</si>
  <si>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</si>
  <si>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</si>
  <si>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</si>
  <si>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</si>
  <si>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</si>
  <si>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</si>
  <si>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</si>
  <si>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</si>
  <si>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</si>
  <si>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</si>
  <si>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</si>
  <si>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</si>
  <si>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</si>
  <si>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</si>
  <si>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</si>
  <si>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</si>
  <si>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</si>
  <si>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</si>
  <si>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</si>
  <si>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</si>
  <si>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</si>
  <si>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</si>
  <si>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</si>
  <si>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</si>
  <si>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</si>
  <si>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</si>
  <si>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</si>
  <si>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</si>
  <si>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</si>
  <si>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</si>
  <si>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</si>
  <si>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</si>
  <si>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</si>
  <si>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</si>
  <si>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</si>
  <si>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</si>
  <si>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</si>
  <si>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</si>
  <si>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</si>
  <si>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</si>
  <si>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</si>
  <si>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</si>
  <si>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</si>
  <si>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</si>
  <si>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</si>
  <si>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</si>
  <si>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</si>
  <si>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</si>
  <si>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</si>
  <si>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</si>
  <si>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</si>
  <si>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</si>
  <si>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</si>
  <si>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</si>
  <si>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</si>
  <si>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</si>
  <si>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</si>
  <si>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</si>
  <si>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</si>
  <si>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</si>
  <si>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</si>
  <si>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</si>
  <si>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</si>
  <si>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</si>
  <si>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</si>
  <si>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</si>
  <si>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</si>
  <si>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</si>
  <si>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</si>
  <si>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</si>
  <si>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</si>
  <si>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</si>
  <si>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</si>
  <si>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</si>
  <si>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</si>
  <si>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</si>
  <si>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</si>
  <si>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</si>
  <si>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</si>
  <si>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</si>
  <si>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</si>
  <si>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</si>
  <si>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</si>
  <si>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</si>
  <si>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</si>
  <si>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</si>
  <si>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</si>
  <si>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</si>
  <si>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</si>
  <si>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</si>
  <si>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</si>
  <si>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</si>
  <si>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</si>
  <si>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</si>
  <si>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</si>
  <si>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</si>
  <si>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</si>
  <si>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</si>
  <si>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</si>
  <si>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</si>
  <si>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</si>
  <si>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</si>
  <si>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</si>
  <si>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</si>
  <si>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</si>
  <si>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</si>
  <si>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</si>
  <si>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</si>
  <si>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</si>
  <si>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</si>
  <si>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</si>
  <si>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</si>
  <si>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</si>
  <si>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</si>
  <si>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</si>
  <si>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</si>
  <si>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</si>
  <si>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</si>
  <si>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</si>
  <si>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</si>
  <si>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</si>
  <si>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</si>
  <si>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</si>
  <si>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</si>
  <si>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</si>
  <si>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</si>
  <si>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</si>
  <si>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</si>
  <si>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</si>
  <si>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</si>
  <si>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</si>
  <si>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</si>
  <si>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</si>
  <si>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</si>
  <si>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</si>
  <si>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</si>
  <si>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</si>
  <si>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</si>
  <si>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</si>
  <si>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</si>
  <si>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</si>
  <si>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</si>
  <si>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</si>
  <si>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</si>
  <si>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</si>
  <si>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</si>
  <si>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</si>
  <si>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</si>
  <si>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</si>
  <si>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</si>
  <si>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</si>
  <si>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</si>
  <si>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</si>
  <si>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</si>
  <si>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</si>
  <si>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</si>
  <si>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</si>
  <si>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</si>
  <si>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</si>
  <si>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</si>
  <si>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</si>
  <si>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</si>
  <si>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</si>
  <si>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</si>
  <si>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</si>
  <si>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</si>
  <si>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</si>
  <si>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</si>
  <si>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</si>
  <si>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</si>
  <si>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</si>
  <si>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</si>
  <si>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</si>
  <si>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</si>
  <si>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</si>
  <si>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</si>
  <si>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</si>
  <si>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</si>
  <si>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</si>
  <si>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</si>
  <si>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</si>
  <si>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</si>
  <si>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</si>
  <si>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</si>
  <si>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</si>
  <si>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</si>
  <si>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</si>
  <si>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</si>
  <si>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</si>
  <si>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</si>
  <si>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</si>
  <si>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</si>
  <si>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</si>
  <si>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</si>
  <si>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</si>
  <si>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</si>
  <si>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</si>
  <si>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</si>
  <si>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</si>
  <si>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</si>
  <si>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</si>
  <si>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</si>
  <si>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</si>
  <si>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</si>
  <si>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</si>
  <si>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</si>
  <si>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</si>
  <si>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</si>
  <si>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</si>
  <si>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</si>
  <si>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</si>
  <si>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</si>
  <si>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</si>
  <si>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</si>
  <si>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</si>
  <si>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</si>
  <si>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</si>
  <si>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</si>
  <si>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</si>
  <si>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</si>
  <si>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</si>
  <si>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</si>
  <si>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</si>
  <si>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</si>
  <si>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</si>
  <si>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</si>
  <si>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</si>
  <si>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</si>
  <si>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</si>
  <si>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</si>
  <si>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</si>
  <si>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</si>
  <si>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</si>
  <si>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</si>
  <si>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</si>
  <si>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</si>
  <si>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</si>
  <si>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</si>
  <si>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</si>
  <si>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</si>
  <si>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</si>
  <si>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</si>
  <si>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</si>
  <si>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</si>
  <si>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</si>
  <si>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</si>
  <si>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</si>
  <si>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</si>
  <si>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</si>
  <si>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</si>
  <si>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</si>
  <si>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</si>
  <si>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</si>
  <si>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</si>
  <si>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</si>
  <si>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</si>
  <si>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</si>
  <si>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</si>
  <si>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</si>
  <si>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</si>
  <si>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</si>
  <si>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</si>
  <si>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</si>
  <si>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</si>
  <si>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</si>
  <si>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</si>
  <si>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</si>
  <si>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</si>
  <si>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</si>
  <si>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</si>
  <si>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</si>
  <si>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</si>
  <si>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</si>
  <si>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</si>
  <si>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</si>
  <si>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</si>
  <si>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</si>
  <si>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</si>
  <si>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</si>
  <si>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</si>
  <si>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</si>
  <si>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</si>
  <si>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</si>
  <si>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</si>
  <si>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</si>
  <si>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</si>
  <si>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</si>
  <si>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</si>
  <si>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</si>
  <si>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</si>
  <si>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</si>
  <si>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</si>
  <si>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</si>
  <si>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</si>
  <si>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</si>
  <si>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</si>
  <si>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</si>
  <si>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</si>
  <si>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</si>
  <si>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</si>
  <si>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</si>
  <si>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</si>
  <si>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</si>
  <si>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</si>
  <si>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</si>
  <si>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</si>
  <si>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</si>
  <si>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</si>
  <si>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</si>
  <si>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</si>
  <si>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</si>
  <si>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</si>
  <si>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</si>
  <si>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</si>
  <si>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</si>
  <si>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</si>
  <si>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</si>
  <si>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</si>
  <si>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</si>
  <si>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</si>
  <si>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</si>
  <si>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</si>
  <si>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</si>
  <si>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</si>
  <si>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</si>
  <si>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</si>
  <si>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</si>
  <si>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</si>
  <si>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</si>
  <si>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</si>
  <si>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</si>
  <si>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</si>
  <si>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</si>
  <si>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</si>
  <si>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</si>
  <si>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</si>
  <si>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</si>
  <si>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</si>
  <si>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</si>
  <si>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</si>
  <si>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</si>
  <si>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</si>
  <si>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</si>
  <si>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</si>
  <si>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</si>
  <si>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</si>
  <si>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</si>
  <si>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</si>
  <si>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</si>
  <si>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</si>
  <si>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</si>
  <si>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</si>
  <si>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</si>
  <si>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</si>
  <si>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</si>
  <si>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</si>
  <si>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</si>
  <si>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</si>
  <si>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</si>
  <si>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</si>
  <si>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</si>
  <si>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</si>
  <si>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</si>
  <si>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</si>
  <si>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</si>
  <si>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</si>
  <si>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</si>
  <si>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</si>
  <si>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</si>
  <si>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</si>
  <si>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</si>
  <si>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</si>
  <si>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</si>
  <si>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</si>
  <si>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</si>
  <si>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</si>
  <si>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</si>
  <si>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</si>
  <si>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</si>
  <si>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</si>
  <si>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</si>
  <si>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</si>
  <si>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</si>
  <si>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</si>
  <si>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</si>
  <si>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</si>
  <si>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</si>
  <si>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</si>
  <si>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</si>
  <si>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</si>
  <si>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</si>
  <si>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</si>
  <si>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</si>
  <si>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</si>
  <si>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</si>
  <si>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</si>
  <si>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</si>
  <si>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</si>
  <si>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</si>
  <si>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</si>
  <si>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</si>
  <si>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</si>
  <si>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</si>
  <si>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</si>
  <si>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</si>
  <si>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</si>
  <si>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</si>
  <si>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</si>
  <si>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</si>
  <si>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</si>
  <si>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</si>
  <si>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</si>
  <si>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</si>
  <si>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</si>
  <si>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</si>
  <si>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</si>
  <si>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</si>
  <si>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</si>
  <si>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</si>
  <si>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</si>
  <si>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</si>
  <si>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</si>
  <si>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</si>
  <si>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</si>
  <si>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</si>
  <si>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</si>
  <si>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</si>
  <si>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</si>
  <si>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</si>
  <si>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</si>
  <si>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</si>
  <si>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</si>
  <si>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</si>
  <si>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</si>
  <si>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</si>
  <si>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</si>
  <si>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</si>
  <si>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</si>
  <si>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</si>
  <si>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</si>
  <si>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</si>
  <si>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</si>
  <si>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</si>
  <si>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</si>
  <si>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</si>
  <si>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</si>
  <si>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</si>
  <si>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</si>
  <si>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</si>
  <si>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</si>
  <si>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</si>
  <si>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</si>
  <si>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</si>
  <si>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</si>
  <si>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</si>
  <si>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</si>
  <si>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</si>
  <si>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</si>
  <si>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</si>
  <si>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</si>
  <si>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</si>
  <si>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</si>
  <si>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</si>
  <si>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</si>
  <si>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</si>
  <si>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</si>
  <si>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</si>
  <si>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</si>
  <si>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</si>
  <si>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</si>
  <si>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</si>
  <si>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</si>
  <si>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</si>
  <si>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</si>
  <si>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</si>
  <si>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</si>
  <si>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</si>
  <si>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</si>
  <si>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</si>
  <si>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</si>
  <si>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</si>
  <si>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</si>
  <si>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</si>
  <si>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</si>
  <si>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</si>
  <si>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</si>
  <si>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</si>
  <si>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</si>
  <si>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</si>
  <si>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</si>
  <si>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</si>
  <si>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</si>
  <si>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</si>
  <si>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</si>
  <si>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</si>
  <si>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</si>
  <si>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</si>
  <si>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</si>
  <si>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</si>
  <si>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</si>
  <si>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</si>
  <si>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</si>
  <si>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</si>
  <si>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</si>
  <si>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</si>
  <si>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</si>
  <si>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</si>
  <si>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</si>
  <si>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</si>
  <si>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</si>
  <si>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</si>
  <si>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</si>
  <si>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</si>
  <si>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</si>
  <si>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</si>
  <si>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</si>
  <si>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</si>
  <si>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</si>
  <si>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</si>
  <si>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</si>
  <si>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</si>
  <si>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</si>
  <si>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</si>
  <si>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</si>
  <si>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</si>
  <si>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</si>
  <si>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</si>
  <si>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</si>
  <si>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</si>
  <si>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</si>
  <si>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</si>
  <si>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</si>
  <si>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</si>
  <si>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</si>
  <si>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</si>
  <si>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</si>
  <si>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</si>
  <si>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</si>
  <si>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</si>
  <si>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</si>
  <si>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</si>
  <si>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</si>
  <si>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</si>
  <si>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</si>
  <si>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</si>
  <si>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</si>
  <si>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</si>
  <si>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</si>
  <si>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</si>
  <si>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</si>
  <si>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</si>
  <si>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</si>
  <si>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</si>
  <si>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</si>
  <si>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</si>
  <si>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</si>
  <si>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</si>
  <si>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</si>
  <si>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</si>
  <si>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</si>
  <si>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</si>
  <si>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</si>
  <si>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</si>
  <si>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</si>
  <si>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</si>
  <si>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</si>
  <si>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</si>
  <si>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</si>
  <si>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</si>
  <si>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</si>
  <si>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</si>
  <si>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</si>
  <si>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</si>
  <si>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</si>
  <si>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</si>
  <si>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</si>
  <si>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</si>
  <si>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</si>
  <si>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</si>
  <si>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</si>
  <si>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</si>
  <si>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</si>
  <si>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</si>
  <si>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</si>
  <si>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</si>
  <si>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</si>
  <si>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</si>
  <si>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</si>
  <si>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</si>
  <si>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</si>
  <si>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</si>
  <si>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</si>
  <si>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</si>
  <si>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</si>
  <si>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</si>
  <si>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</si>
  <si>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</si>
  <si>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</si>
  <si>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</si>
  <si>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</si>
  <si>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</si>
  <si>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</si>
  <si>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</si>
  <si>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</si>
  <si>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</si>
  <si>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</si>
  <si>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</si>
  <si>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</si>
  <si>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</si>
  <si>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</si>
  <si>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</si>
  <si>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</si>
  <si>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</si>
  <si>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</si>
  <si>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</si>
  <si>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</si>
  <si>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</si>
  <si>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</si>
  <si>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</si>
  <si>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</si>
  <si>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</si>
  <si>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</si>
  <si>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</si>
  <si>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</si>
  <si>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</si>
  <si>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</si>
  <si>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</si>
  <si>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</si>
  <si>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</si>
  <si>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</si>
  <si>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</si>
  <si>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</si>
  <si>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</si>
  <si>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</si>
  <si>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</si>
  <si>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</si>
  <si>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</si>
  <si>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</si>
  <si>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</si>
  <si>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</si>
  <si>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</si>
  <si>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</si>
  <si>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</si>
  <si>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</si>
  <si>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</si>
  <si>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</si>
  <si>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</si>
  <si>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</si>
  <si>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</si>
  <si>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</si>
  <si>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</si>
  <si>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</si>
  <si>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</si>
  <si>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</si>
  <si>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</si>
  <si>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</si>
  <si>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</si>
  <si>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</si>
  <si>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</si>
  <si>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</si>
  <si>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</si>
  <si>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</si>
  <si>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</si>
  <si>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</si>
  <si>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</si>
  <si>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</si>
  <si>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</si>
  <si>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</si>
  <si>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</si>
  <si>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</si>
  <si>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</si>
  <si>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</si>
  <si>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</si>
  <si>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</si>
  <si>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</si>
  <si>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</si>
  <si>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</si>
  <si>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</si>
  <si>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</si>
  <si>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</si>
  <si>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</si>
  <si>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</si>
  <si>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</si>
  <si>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</si>
  <si>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</si>
  <si>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</si>
  <si>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</si>
  <si>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</si>
  <si>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</si>
  <si>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</si>
  <si>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</si>
  <si>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</si>
  <si>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</si>
  <si>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</si>
  <si>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</si>
  <si>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</si>
  <si>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</si>
  <si>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</si>
  <si>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</si>
  <si>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</si>
  <si>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</si>
  <si>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</si>
  <si>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</si>
  <si>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</si>
  <si>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</si>
  <si>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</si>
  <si>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</si>
  <si>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</si>
  <si>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</si>
  <si>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</si>
  <si>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</si>
  <si>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</si>
  <si>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</si>
  <si>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</si>
  <si>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</si>
  <si>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</si>
  <si>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</si>
  <si>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</si>
  <si>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</si>
  <si>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</si>
  <si>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</si>
  <si>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</si>
  <si>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</si>
  <si>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</si>
  <si>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</si>
  <si>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</si>
  <si>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</si>
  <si>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</si>
  <si>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</si>
  <si>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</si>
  <si>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</si>
  <si>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</si>
  <si>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</si>
  <si>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</si>
  <si>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</si>
  <si>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</si>
  <si>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</si>
  <si>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</si>
  <si>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</si>
  <si>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</si>
  <si>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</si>
  <si>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</si>
  <si>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</si>
  <si>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</si>
  <si>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</si>
  <si>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</si>
  <si>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</si>
  <si>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</si>
  <si>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</si>
  <si>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</si>
  <si>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</si>
  <si>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</si>
  <si>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</si>
  <si>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</si>
  <si>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</si>
  <si>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</si>
  <si>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</si>
  <si>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</si>
  <si>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</si>
  <si>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</si>
  <si>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</si>
  <si>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</si>
  <si>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</si>
  <si>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</si>
  <si>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</si>
  <si>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</si>
  <si>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</si>
  <si>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</si>
  <si>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</si>
  <si>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</si>
  <si>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</si>
  <si>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</si>
  <si>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</si>
  <si>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</si>
  <si>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</si>
  <si>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</si>
  <si>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</si>
  <si>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</si>
  <si>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</si>
  <si>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</si>
  <si>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</si>
  <si>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</si>
  <si>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</si>
  <si>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</si>
  <si>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</si>
  <si>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</si>
  <si>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</si>
  <si>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</si>
  <si>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</si>
  <si>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</si>
  <si>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</si>
  <si>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</si>
  <si>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</si>
  <si>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</si>
  <si>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</si>
  <si>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</si>
  <si>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</si>
  <si>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</si>
  <si>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</si>
  <si>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</si>
  <si>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</si>
  <si>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</si>
  <si>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</si>
  <si>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</si>
  <si>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</si>
  <si>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</si>
  <si>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</si>
  <si>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</si>
  <si>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</si>
  <si>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</si>
  <si>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</si>
  <si>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</si>
  <si>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</si>
  <si>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</si>
  <si>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</si>
  <si>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</si>
  <si>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</si>
  <si>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</si>
  <si>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</si>
  <si>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</si>
  <si>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</si>
  <si>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</si>
  <si>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</si>
  <si>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</si>
  <si>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</si>
  <si>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</si>
  <si>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</si>
  <si>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</si>
  <si>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</si>
  <si>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</si>
  <si>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</si>
  <si>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</si>
  <si>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</si>
  <si>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</si>
  <si>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</si>
  <si>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</si>
  <si>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</si>
  <si>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</si>
  <si>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</si>
  <si>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</si>
  <si>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</si>
  <si>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</si>
  <si>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</si>
  <si>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</si>
  <si>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</si>
  <si>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</si>
  <si>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</si>
  <si>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</si>
  <si>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</si>
  <si>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</si>
  <si>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</si>
  <si>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</si>
  <si>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</si>
  <si>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</si>
  <si>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</si>
  <si>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</si>
  <si>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</si>
  <si>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</si>
  <si>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</si>
  <si>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</si>
  <si>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</si>
  <si>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</si>
  <si>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</si>
  <si>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</si>
  <si>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</si>
  <si>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</si>
  <si>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</si>
  <si>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</si>
  <si>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</si>
  <si>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</si>
  <si>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</si>
  <si>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</si>
  <si>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</si>
  <si>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</si>
  <si>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</si>
  <si>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</si>
  <si>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</si>
  <si>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</si>
  <si>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</si>
  <si>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</si>
  <si>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</si>
  <si>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</si>
  <si>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</si>
  <si>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</si>
  <si>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</si>
  <si>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</si>
  <si>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</si>
  <si>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</si>
  <si>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</si>
  <si>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</si>
  <si>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</si>
  <si>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</si>
  <si>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</si>
  <si>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</si>
  <si>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</si>
  <si>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</si>
  <si>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</si>
  <si>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</si>
  <si>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</si>
  <si>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</si>
  <si>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</si>
  <si>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</si>
  <si>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</si>
  <si>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</si>
  <si>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</si>
  <si>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</si>
  <si>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</si>
  <si>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</si>
  <si>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</si>
  <si>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</si>
  <si>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</si>
  <si>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</si>
  <si>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</si>
  <si>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</si>
  <si>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</si>
  <si>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</si>
  <si>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</si>
  <si>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</si>
  <si>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</si>
  <si>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</si>
  <si>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</si>
  <si>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</si>
  <si>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</si>
  <si>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</si>
  <si>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</si>
  <si>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</si>
  <si>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</si>
  <si>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</si>
  <si>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</si>
  <si>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</si>
  <si>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</si>
  <si>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</si>
  <si>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</si>
  <si>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</si>
  <si>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</si>
  <si>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</si>
  <si>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</si>
  <si>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</si>
  <si>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</si>
  <si>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</si>
  <si>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</si>
  <si>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</si>
  <si>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</si>
  <si>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</si>
  <si>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</si>
  <si>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</si>
  <si>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</si>
  <si>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</si>
  <si>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</si>
  <si>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</si>
  <si>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</si>
  <si>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</si>
  <si>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</si>
  <si>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</si>
  <si>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</si>
  <si>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</si>
  <si>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</si>
  <si>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</si>
  <si>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</si>
  <si>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</si>
  <si>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</si>
  <si>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</si>
  <si>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</si>
  <si>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</si>
  <si>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</si>
  <si>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</si>
  <si>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</si>
  <si>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</si>
  <si>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</si>
  <si>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</si>
  <si>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</si>
  <si>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</si>
  <si>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</si>
  <si>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</si>
  <si>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</si>
  <si>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</si>
  <si>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</si>
  <si>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</si>
  <si>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</si>
  <si>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</si>
  <si>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</si>
  <si>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</si>
  <si>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</si>
  <si>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</si>
  <si>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</si>
  <si>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</si>
  <si>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</si>
  <si>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</si>
  <si>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</si>
  <si>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</si>
  <si>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</si>
  <si>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</si>
  <si>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</si>
  <si>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</si>
  <si>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</si>
  <si>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</si>
  <si>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</si>
  <si>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</si>
  <si>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</si>
  <si>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</si>
  <si>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</si>
  <si>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</si>
  <si>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</si>
  <si>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</si>
  <si>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</si>
  <si>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</si>
  <si>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</si>
  <si>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</si>
  <si>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</si>
  <si>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</si>
  <si>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</si>
  <si>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</si>
  <si>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</si>
  <si>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</si>
  <si>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</si>
  <si>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</si>
  <si>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</si>
  <si>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</si>
  <si>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</si>
  <si>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</si>
  <si>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</si>
  <si>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</si>
  <si>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</si>
  <si>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</si>
  <si>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</si>
  <si>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</si>
  <si>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</si>
  <si>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</si>
  <si>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</si>
  <si>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</si>
  <si>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</si>
  <si>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</si>
  <si>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</si>
  <si>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</si>
  <si>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</si>
  <si>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</si>
  <si>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</si>
  <si>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</si>
  <si>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</si>
  <si>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</si>
  <si>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</si>
  <si>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</si>
  <si>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</si>
  <si>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</si>
  <si>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</si>
  <si>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</si>
  <si>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</si>
  <si>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</si>
  <si>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</si>
  <si>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</si>
  <si>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</si>
  <si>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</si>
  <si>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</si>
  <si>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</si>
  <si>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</si>
  <si>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</si>
  <si>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</si>
  <si>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</si>
  <si>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</si>
  <si>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</si>
  <si>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</si>
  <si>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</si>
  <si>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</si>
  <si>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</si>
  <si>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</si>
  <si>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</si>
  <si>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</si>
  <si>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</si>
  <si>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</si>
  <si>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</si>
  <si>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</si>
  <si>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</si>
  <si>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</si>
  <si>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</si>
  <si>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</si>
  <si>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</si>
  <si>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</si>
  <si>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</si>
  <si>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</si>
  <si>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</si>
  <si>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</si>
  <si>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</si>
  <si>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</si>
  <si>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</si>
  <si>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</si>
  <si>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</si>
  <si>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</si>
  <si>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</si>
  <si>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</si>
  <si>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</si>
  <si>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</si>
  <si>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</si>
  <si>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</si>
  <si>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</si>
  <si>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</si>
  <si>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</si>
  <si>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</si>
  <si>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</si>
  <si>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</si>
  <si>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</si>
  <si>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</si>
  <si>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</si>
  <si>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</si>
  <si>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</si>
  <si>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</si>
  <si>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</si>
  <si>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</si>
  <si>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</si>
  <si>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</si>
  <si>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</si>
  <si>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</si>
  <si>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</si>
  <si>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</si>
  <si>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</si>
  <si>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</si>
  <si>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</si>
  <si>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</si>
  <si>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</si>
  <si>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</si>
  <si>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</si>
  <si>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</si>
  <si>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</si>
  <si>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</si>
  <si>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</si>
  <si>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</si>
  <si>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</si>
  <si>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</si>
  <si>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</si>
  <si>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</si>
  <si>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</si>
  <si>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</si>
  <si>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</si>
  <si>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</si>
  <si>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</si>
  <si>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</si>
  <si>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</si>
  <si>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</si>
  <si>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</si>
  <si>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</si>
  <si>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</si>
  <si>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</si>
  <si>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</si>
  <si>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</si>
  <si>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</si>
  <si>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</si>
  <si>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</si>
  <si>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</si>
  <si>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</si>
  <si>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</si>
  <si>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</si>
  <si>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</si>
  <si>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</si>
  <si>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</si>
  <si>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</si>
  <si>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</si>
  <si>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</si>
  <si>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</si>
  <si>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</si>
  <si>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</si>
  <si>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</si>
  <si>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</si>
  <si>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</si>
  <si>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</si>
  <si>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</si>
  <si>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</si>
  <si>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</si>
  <si>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</si>
  <si>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</si>
  <si>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</si>
  <si>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</si>
  <si>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</si>
  <si>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</si>
  <si>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</si>
  <si>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</si>
  <si>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</si>
  <si>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</si>
  <si>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</si>
  <si>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</si>
  <si>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</si>
  <si>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</si>
  <si>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</si>
  <si>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</si>
  <si>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</si>
  <si>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</si>
  <si>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</si>
  <si>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</si>
  <si>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</si>
  <si>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</si>
  <si>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</si>
  <si>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</si>
  <si>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</si>
  <si>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</si>
  <si>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</si>
  <si>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</si>
  <si>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</si>
  <si>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</si>
  <si>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</si>
  <si>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</si>
  <si>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</si>
  <si>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</si>
  <si>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</si>
  <si>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</si>
  <si>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</si>
  <si>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</si>
  <si>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</si>
  <si>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</si>
  <si>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</si>
  <si>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</si>
  <si>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</si>
  <si>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</si>
  <si>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</si>
  <si>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</si>
  <si>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</si>
  <si>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</si>
  <si>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</si>
  <si>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</si>
  <si>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</si>
  <si>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</si>
  <si>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</si>
  <si>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</si>
  <si>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</si>
  <si>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</si>
  <si>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</si>
  <si>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</si>
  <si>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</si>
  <si>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</si>
  <si>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</si>
  <si>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</si>
  <si>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</si>
  <si>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</si>
  <si>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</si>
  <si>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</si>
  <si>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</si>
  <si>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</si>
  <si>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</si>
  <si>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</si>
  <si>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</si>
  <si>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</si>
  <si>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</si>
  <si>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</si>
  <si>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</si>
  <si>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</si>
  <si>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</si>
  <si>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</si>
  <si>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</si>
  <si>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</si>
  <si>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</si>
  <si>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</si>
  <si>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</si>
  <si>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</si>
  <si>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</si>
  <si>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</si>
  <si>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</si>
  <si>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</si>
  <si>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</si>
  <si>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</si>
  <si>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</si>
  <si>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</si>
  <si>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</si>
  <si>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</si>
  <si>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</si>
  <si>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</si>
  <si>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</si>
  <si>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</si>
  <si>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</si>
  <si>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</si>
  <si>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</si>
  <si>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</si>
  <si>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</si>
  <si>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</si>
  <si>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</si>
  <si>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</si>
  <si>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</si>
  <si>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</si>
  <si>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</si>
  <si>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</si>
  <si>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</si>
  <si>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</si>
  <si>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</si>
  <si>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</si>
  <si>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</si>
  <si>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</si>
  <si>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</si>
  <si>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</si>
  <si>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</si>
  <si>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</si>
  <si>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</si>
  <si>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</si>
  <si>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</si>
  <si>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</si>
  <si>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</si>
  <si>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</si>
  <si>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</si>
  <si>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</si>
  <si>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</si>
  <si>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</si>
  <si>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</si>
  <si>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</si>
  <si>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</si>
  <si>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</si>
  <si>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</si>
  <si>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</si>
  <si>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</si>
  <si>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</si>
  <si>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</si>
  <si>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</si>
  <si>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</si>
  <si>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</si>
  <si>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</si>
  <si>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</si>
  <si>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</si>
  <si>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</si>
  <si>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</si>
  <si>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</si>
  <si>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</si>
  <si>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</si>
  <si>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</si>
  <si>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</si>
  <si>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</si>
  <si>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</si>
  <si>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</si>
  <si>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</si>
  <si>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</si>
  <si>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</si>
  <si>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</si>
  <si>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</si>
  <si>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</si>
  <si>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</si>
  <si>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</si>
  <si>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</si>
  <si>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</si>
  <si>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</si>
  <si>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</si>
  <si>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</si>
  <si>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</si>
  <si>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</si>
  <si>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</si>
  <si>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</si>
  <si>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</si>
  <si>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</si>
  <si>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</si>
  <si>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</si>
  <si>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</si>
  <si>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</si>
  <si>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</si>
  <si>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</si>
  <si>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</si>
  <si>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</si>
  <si>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</si>
  <si>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</si>
  <si>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</si>
  <si>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</si>
  <si>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</si>
  <si>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</si>
  <si>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</si>
  <si>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</si>
  <si>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</si>
  <si>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</si>
  <si>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</si>
  <si>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</si>
  <si>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</si>
  <si>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</si>
  <si>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</si>
  <si>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</si>
  <si>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</si>
  <si>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</si>
  <si>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</si>
  <si>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</si>
  <si>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</si>
  <si>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</si>
  <si>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</si>
  <si>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</si>
  <si>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</si>
  <si>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</si>
  <si>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</si>
  <si>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</si>
  <si>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</si>
  <si>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</si>
  <si>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</si>
  <si>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</si>
  <si>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</si>
  <si>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</si>
  <si>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</si>
  <si>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</si>
  <si>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</si>
  <si>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</si>
  <si>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</si>
  <si>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</si>
  <si>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</si>
  <si>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</si>
  <si>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</si>
  <si>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</si>
  <si>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</si>
  <si>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</si>
  <si>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</si>
  <si>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</si>
  <si>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</si>
  <si>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</si>
  <si>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</si>
  <si>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</si>
  <si>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</si>
  <si>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</si>
  <si>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</si>
  <si>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</si>
  <si>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</si>
  <si>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</si>
  <si>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</si>
  <si>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</si>
  <si>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</si>
  <si>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</si>
  <si>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</si>
  <si>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</si>
  <si>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</si>
  <si>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</si>
  <si>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</si>
  <si>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</si>
  <si>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</si>
  <si>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</si>
  <si>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</si>
  <si>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</si>
  <si>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</si>
  <si>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</si>
  <si>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</si>
  <si>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</si>
  <si>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</si>
  <si>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</si>
  <si>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</si>
  <si>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</si>
  <si>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</si>
  <si>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</si>
  <si>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</si>
  <si>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</si>
  <si>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</si>
  <si>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</si>
  <si>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</si>
  <si>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</si>
  <si>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</si>
  <si>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</si>
  <si>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</si>
  <si>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</si>
  <si>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</si>
  <si>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</si>
  <si>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</si>
  <si>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</si>
  <si>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</si>
  <si>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</si>
  <si>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</si>
  <si>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</si>
  <si>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</si>
  <si>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</si>
  <si>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</si>
  <si>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</si>
  <si>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</si>
  <si>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</si>
  <si>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</si>
  <si>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</si>
  <si>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</si>
  <si>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</si>
  <si>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</si>
  <si>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</si>
  <si>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</si>
  <si>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</si>
  <si>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</si>
  <si>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</si>
  <si>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</si>
  <si>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</si>
  <si>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</si>
  <si>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</si>
  <si>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</si>
  <si>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</si>
  <si>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</si>
  <si>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</si>
  <si>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</si>
  <si>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</si>
  <si>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</si>
  <si>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</si>
  <si>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</si>
  <si>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</si>
  <si>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</si>
  <si>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</si>
  <si>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</si>
  <si>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</si>
  <si>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</si>
  <si>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</si>
  <si>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</si>
  <si>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</si>
  <si>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</si>
  <si>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</si>
  <si>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</si>
  <si>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</si>
  <si>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</si>
  <si>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</si>
  <si>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</si>
  <si>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</si>
  <si>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</si>
  <si>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</si>
  <si>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</si>
  <si>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</si>
  <si>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</si>
  <si>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</si>
  <si>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</si>
  <si>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</si>
  <si>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</si>
  <si>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</si>
  <si>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</si>
  <si>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</si>
  <si>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</si>
  <si>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</si>
  <si>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</si>
  <si>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</si>
  <si>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</si>
  <si>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</si>
  <si>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</si>
  <si>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</si>
  <si>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</si>
  <si>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</si>
  <si>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</si>
  <si>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</si>
  <si>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</si>
  <si>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</si>
  <si>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</si>
  <si>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</si>
  <si>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</si>
  <si>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</si>
  <si>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</si>
  <si>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</si>
  <si>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</si>
  <si>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</si>
  <si>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</si>
  <si>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</si>
  <si>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</si>
  <si>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</si>
  <si>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</si>
  <si>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</si>
  <si>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</si>
  <si>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</si>
  <si>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</si>
  <si>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</si>
  <si>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</si>
  <si>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</si>
  <si>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</si>
  <si>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</si>
  <si>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</si>
  <si>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</si>
  <si>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</si>
  <si>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</si>
  <si>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</si>
  <si>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</si>
  <si>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</si>
  <si>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</si>
  <si>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</si>
  <si>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</si>
  <si>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</si>
  <si>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</si>
  <si>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</si>
  <si>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</si>
  <si>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</si>
  <si>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</si>
  <si>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</si>
  <si>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</si>
  <si>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</si>
  <si>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</si>
  <si>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</si>
  <si>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</si>
  <si>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</si>
  <si>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</si>
  <si>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</si>
  <si>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</si>
  <si>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</si>
  <si>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</si>
  <si>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</si>
  <si>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</si>
  <si>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</si>
  <si>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</si>
  <si>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</si>
  <si>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</si>
  <si>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</si>
  <si>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</si>
  <si>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</si>
  <si>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</si>
  <si>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</si>
  <si>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</si>
  <si>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</si>
  <si>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</si>
  <si>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</si>
  <si>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</si>
  <si>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</si>
  <si>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</si>
  <si>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</si>
  <si>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</si>
  <si>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</si>
  <si>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</si>
  <si>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</si>
  <si>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</si>
  <si>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</si>
  <si>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</si>
  <si>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</si>
  <si>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</si>
  <si>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</si>
  <si>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</si>
  <si>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</si>
  <si>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</si>
  <si>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</si>
  <si>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</si>
  <si>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</si>
  <si>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</si>
  <si>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</si>
  <si>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</si>
  <si>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</si>
  <si>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</si>
  <si>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</si>
  <si>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</si>
  <si>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</si>
  <si>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</si>
  <si>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</si>
  <si>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</si>
  <si>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</si>
  <si>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</si>
  <si>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</si>
  <si>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</si>
  <si>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</si>
  <si>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</si>
  <si>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</si>
  <si>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</si>
  <si>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</si>
  <si>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</si>
  <si>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</si>
  <si>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</si>
  <si>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</si>
  <si>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</si>
  <si>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</si>
  <si>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</si>
  <si>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</si>
  <si>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</si>
  <si>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</si>
  <si>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</si>
  <si>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</si>
  <si>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</si>
  <si>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</si>
  <si>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</si>
  <si>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</si>
  <si>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</si>
  <si>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</si>
  <si>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</si>
  <si>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</si>
  <si>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</si>
  <si>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</si>
  <si>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</si>
  <si>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</si>
  <si>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</si>
  <si>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</si>
  <si>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</si>
  <si>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</si>
  <si>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</si>
  <si>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</si>
  <si>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</si>
  <si>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</si>
  <si>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</si>
  <si>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</si>
  <si>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</si>
  <si>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</si>
  <si>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</si>
  <si>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</si>
  <si>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</si>
  <si>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</si>
  <si>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</si>
  <si>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</si>
  <si>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</si>
  <si>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</si>
  <si>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</si>
  <si>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</si>
  <si>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</si>
  <si>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</si>
  <si>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</si>
  <si>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</si>
  <si>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</si>
  <si>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</si>
  <si>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</si>
  <si>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</si>
  <si>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</si>
  <si>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</si>
  <si>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</si>
  <si>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</si>
  <si>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</si>
  <si>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</si>
  <si>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</si>
  <si>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</si>
  <si>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</si>
  <si>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</si>
  <si>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</si>
  <si>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</si>
  <si>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</si>
  <si>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</si>
  <si>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</si>
  <si>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</si>
  <si>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</si>
  <si>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</si>
  <si>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</si>
  <si>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</si>
  <si>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</si>
  <si>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</si>
  <si>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</si>
  <si>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</si>
  <si>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</si>
  <si>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</si>
  <si>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</si>
  <si>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</si>
  <si>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</si>
  <si>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</si>
  <si>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</si>
  <si>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</si>
  <si>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</si>
  <si>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</si>
  <si>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</si>
  <si>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</si>
  <si>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</si>
  <si>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</si>
  <si>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</si>
  <si>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</si>
  <si>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</si>
  <si>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</si>
  <si>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</si>
  <si>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</si>
  <si>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</si>
  <si>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</si>
  <si>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</si>
  <si>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</si>
  <si>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</si>
  <si>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</si>
  <si>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</si>
  <si>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</si>
  <si>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</si>
  <si>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</si>
  <si>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</si>
  <si>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</si>
  <si>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</si>
  <si>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</si>
  <si>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</si>
  <si>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</si>
  <si>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</si>
  <si>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</si>
  <si>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</si>
  <si>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</si>
  <si>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</si>
  <si>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</si>
  <si>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</si>
  <si>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</si>
  <si>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</si>
  <si>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</si>
  <si>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</si>
  <si>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</si>
  <si>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</si>
  <si>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</si>
  <si>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</si>
  <si>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</si>
  <si>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</si>
  <si>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</si>
  <si>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</si>
  <si>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</si>
  <si>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</si>
  <si>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</si>
  <si>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</si>
  <si>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</si>
  <si>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</si>
  <si>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</si>
  <si>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</si>
  <si>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</si>
  <si>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</si>
  <si>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</si>
  <si>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</si>
  <si>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</si>
  <si>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</si>
  <si>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</si>
  <si>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</si>
  <si>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</si>
  <si>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</si>
  <si>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</si>
  <si>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</si>
  <si>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</si>
  <si>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</si>
  <si>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</si>
  <si>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</si>
  <si>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</si>
  <si>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</si>
  <si>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</si>
  <si>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</si>
  <si>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</si>
  <si>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</si>
  <si>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</si>
  <si>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</si>
  <si>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</si>
  <si>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</si>
  <si>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</si>
  <si>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</si>
  <si>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</si>
  <si>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</si>
  <si>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</si>
  <si>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</si>
  <si>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</si>
  <si>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</si>
  <si>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</si>
  <si>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</si>
  <si>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</si>
  <si>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</si>
  <si>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</si>
  <si>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</si>
  <si>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</si>
  <si>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</si>
  <si>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</si>
  <si>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</si>
  <si>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</si>
  <si>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</si>
  <si>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</si>
  <si>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</si>
  <si>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</si>
  <si>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</si>
  <si>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</si>
  <si>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</si>
  <si>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</si>
  <si>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</si>
  <si>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</si>
  <si>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</si>
  <si>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</si>
  <si>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</si>
  <si>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</si>
  <si>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</si>
  <si>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</si>
  <si>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</si>
  <si>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</si>
  <si>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</si>
  <si>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</si>
  <si>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</si>
  <si>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</si>
  <si>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</si>
  <si>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</si>
  <si>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</si>
  <si>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</si>
  <si>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</si>
  <si>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</si>
  <si>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</si>
  <si>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</si>
  <si>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</si>
  <si>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</si>
  <si>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</si>
  <si>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</si>
  <si>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</si>
  <si>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</si>
  <si>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</si>
  <si>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</si>
  <si>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</si>
  <si>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</si>
  <si>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</si>
  <si>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</si>
  <si>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</si>
  <si>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</si>
  <si>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</si>
  <si>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</si>
  <si>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</si>
  <si>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</si>
  <si>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</si>
  <si>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</si>
  <si>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</si>
  <si>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</si>
  <si>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</si>
  <si>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</si>
  <si>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</si>
  <si>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</si>
  <si>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</si>
  <si>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</si>
  <si>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</si>
  <si>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</si>
  <si>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</si>
  <si>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</si>
  <si>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</si>
  <si>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</si>
  <si>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</si>
  <si>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</si>
  <si>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</si>
  <si>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</si>
  <si>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</si>
  <si>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</si>
  <si>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</si>
  <si>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</si>
  <si>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</si>
  <si>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</si>
  <si>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</si>
  <si>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</si>
  <si>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</si>
  <si>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</si>
  <si>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</si>
  <si>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</si>
  <si>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</si>
  <si>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</si>
  <si>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</si>
  <si>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</si>
  <si>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</si>
  <si>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</si>
  <si>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</si>
  <si>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</si>
  <si>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</si>
  <si>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</si>
  <si>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</si>
  <si>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</si>
  <si>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</si>
  <si>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</si>
  <si>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</si>
  <si>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</si>
  <si>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</si>
  <si>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</si>
  <si>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</si>
  <si>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</si>
  <si>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</si>
  <si>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</si>
  <si>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</si>
  <si>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</si>
  <si>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</si>
  <si>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</si>
  <si>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</si>
  <si>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</si>
  <si>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</si>
  <si>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</si>
  <si>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</si>
  <si>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</si>
  <si>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</si>
  <si>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</si>
  <si>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</si>
  <si>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</si>
  <si>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</si>
  <si>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</si>
  <si>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</si>
  <si>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</si>
  <si>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</si>
  <si>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</si>
  <si>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</si>
  <si>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</si>
  <si>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</si>
  <si>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</si>
  <si>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</si>
  <si>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</si>
  <si>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</si>
  <si>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</si>
  <si>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</si>
  <si>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</si>
  <si>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</si>
  <si>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</si>
  <si>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</si>
  <si>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</si>
  <si>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</si>
  <si>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</si>
  <si>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</si>
  <si>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</si>
  <si>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</si>
  <si>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</si>
  <si>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</si>
  <si>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</si>
  <si>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</si>
  <si>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</si>
  <si>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</si>
  <si>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</si>
  <si>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</si>
  <si>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</si>
  <si>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</si>
  <si>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</si>
  <si>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</si>
  <si>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</si>
  <si>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</si>
  <si>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</si>
  <si>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</si>
  <si>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</si>
  <si>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</si>
  <si>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</si>
  <si>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</si>
  <si>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</si>
  <si>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</si>
  <si>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</si>
  <si>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</si>
  <si>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</si>
  <si>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</si>
  <si>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</si>
  <si>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</si>
  <si>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</si>
  <si>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</si>
  <si>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</si>
  <si>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</si>
  <si>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</si>
  <si>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</si>
  <si>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</si>
  <si>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</si>
  <si>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</si>
  <si>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</si>
  <si>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</si>
  <si>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</si>
  <si>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</si>
  <si>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</si>
  <si>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</si>
  <si>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</si>
  <si>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</si>
  <si>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</si>
  <si>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</si>
  <si>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</si>
  <si>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</si>
  <si>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</si>
  <si>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</si>
  <si>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</si>
  <si>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</si>
  <si>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</si>
  <si>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</si>
  <si>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</si>
  <si>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</si>
  <si>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</si>
  <si>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</si>
  <si>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</si>
  <si>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</si>
  <si>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</si>
  <si>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</si>
  <si>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</si>
  <si>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</si>
  <si>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</si>
  <si>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</si>
  <si>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</si>
  <si>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</si>
  <si>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</si>
  <si>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</si>
  <si>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</si>
  <si>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</si>
  <si>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</si>
  <si>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</si>
  <si>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</si>
  <si>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</si>
  <si>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</si>
  <si>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</si>
  <si>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</si>
  <si>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</si>
  <si>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</si>
  <si>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</si>
  <si>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</si>
  <si>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</si>
  <si>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</si>
  <si>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</si>
  <si>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</si>
  <si>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</si>
  <si>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</si>
  <si>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</si>
  <si>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</si>
  <si>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</si>
  <si>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</si>
  <si>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</si>
  <si>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</si>
  <si>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</si>
  <si>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</si>
  <si>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</si>
  <si>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</si>
  <si>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</si>
  <si>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</si>
  <si>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</si>
  <si>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</si>
  <si>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</si>
  <si>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</si>
  <si>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</si>
  <si>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</si>
  <si>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</si>
  <si>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</si>
  <si>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</si>
  <si>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</si>
  <si>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</si>
  <si>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</si>
  <si>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</si>
  <si>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</si>
  <si>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</si>
  <si>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</si>
  <si>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</si>
  <si>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</si>
  <si>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</si>
  <si>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</si>
  <si>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</si>
  <si>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</si>
  <si>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</si>
  <si>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</si>
  <si>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</si>
  <si>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</si>
  <si>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</si>
  <si>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</si>
  <si>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</si>
  <si>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</si>
  <si>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</si>
  <si>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</si>
  <si>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</si>
  <si>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</si>
  <si>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</si>
  <si>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</si>
  <si>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</si>
  <si>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</si>
  <si>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</si>
  <si>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</si>
  <si>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</si>
  <si>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</si>
  <si>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</si>
  <si>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</si>
  <si>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</si>
  <si>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</si>
  <si>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</si>
  <si>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</si>
  <si>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</si>
  <si>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</si>
  <si>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</si>
  <si>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</si>
  <si>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</si>
  <si>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</si>
  <si>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</si>
  <si>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</si>
  <si>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</si>
  <si>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</si>
  <si>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</si>
  <si>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</si>
  <si>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</si>
  <si>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</si>
  <si>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</si>
  <si>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</si>
  <si>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</si>
  <si>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</si>
  <si>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</si>
  <si>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</si>
  <si>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</si>
  <si>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</si>
  <si>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</si>
  <si>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</si>
  <si>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</si>
  <si>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</si>
  <si>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</si>
  <si>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</si>
  <si>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</si>
  <si>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</si>
  <si>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</si>
  <si>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</si>
  <si>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</si>
  <si>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</si>
  <si>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</si>
  <si>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</si>
  <si>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</si>
  <si>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</si>
  <si>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</si>
  <si>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</si>
  <si>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</si>
  <si>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</si>
  <si>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</si>
  <si>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</si>
  <si>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</si>
  <si>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</si>
  <si>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</si>
  <si>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</si>
  <si>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</si>
  <si>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</si>
  <si>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</si>
  <si>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</si>
  <si>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</si>
  <si>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</si>
  <si>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</si>
  <si>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</si>
  <si>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</si>
  <si>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</si>
  <si>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</si>
  <si>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</si>
  <si>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</si>
  <si>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</si>
  <si>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</si>
  <si>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</si>
  <si>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</si>
  <si>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</si>
  <si>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</si>
  <si>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</si>
  <si>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</si>
  <si>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</si>
  <si>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</si>
  <si>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</si>
  <si>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</si>
  <si>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</si>
  <si>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</si>
  <si>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</si>
  <si>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</si>
  <si>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</si>
  <si>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</si>
  <si>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</si>
  <si>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</si>
  <si>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</si>
  <si>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</si>
  <si>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</si>
  <si>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</si>
  <si>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</si>
  <si>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</si>
  <si>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</si>
  <si>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</si>
  <si>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</si>
  <si>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</si>
  <si>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</si>
  <si>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</si>
  <si>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</si>
  <si>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</si>
  <si>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</si>
  <si>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</si>
  <si>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</si>
  <si>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</si>
  <si>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</si>
  <si>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</si>
  <si>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</si>
  <si>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</si>
  <si>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</si>
  <si>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</si>
  <si>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</si>
  <si>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</si>
  <si>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</si>
  <si>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</si>
  <si>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</si>
  <si>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</si>
  <si>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</si>
  <si>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</si>
  <si>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</si>
  <si>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</si>
  <si>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</si>
  <si>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</si>
  <si>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</si>
  <si>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</si>
  <si>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</si>
  <si>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</si>
  <si>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</si>
  <si>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</si>
  <si>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</si>
  <si>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</si>
  <si>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</si>
  <si>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</si>
  <si>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</si>
  <si>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</si>
  <si>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</si>
  <si>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</si>
  <si>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</si>
  <si>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</si>
  <si>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</si>
  <si>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</si>
  <si>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</si>
  <si>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</si>
  <si>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</si>
  <si>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</si>
  <si>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</si>
  <si>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</si>
  <si>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</si>
  <si>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</si>
  <si>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</si>
  <si>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</si>
  <si>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</si>
  <si>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</si>
  <si>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</si>
  <si>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</si>
  <si>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</si>
  <si>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</si>
  <si>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</si>
  <si>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</si>
  <si>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</si>
  <si>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</si>
  <si>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</si>
  <si>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</si>
  <si>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</si>
  <si>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</si>
  <si>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</si>
  <si>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</si>
  <si>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</si>
  <si>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</si>
  <si>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</si>
  <si>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</si>
  <si>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</si>
  <si>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</si>
  <si>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</si>
  <si>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</si>
  <si>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</si>
  <si>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</si>
  <si>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</si>
  <si>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</si>
  <si>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</si>
  <si>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</si>
  <si>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</si>
  <si>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</si>
  <si>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</si>
  <si>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</si>
  <si>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</si>
  <si>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</si>
  <si>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</si>
  <si>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</si>
  <si>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</si>
  <si>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</si>
  <si>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</si>
  <si>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</si>
  <si>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</si>
  <si>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</si>
  <si>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</si>
  <si>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</si>
  <si>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</si>
  <si>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</si>
  <si>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</si>
  <si>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</si>
  <si>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</si>
  <si>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</si>
  <si>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</si>
  <si>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</si>
  <si>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</si>
  <si>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</si>
  <si>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</si>
  <si>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</si>
  <si>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</si>
  <si>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</si>
  <si>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</si>
  <si>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</si>
  <si>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</si>
  <si>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</si>
  <si>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</si>
  <si>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</si>
  <si>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</si>
  <si>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</si>
  <si>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</si>
  <si>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</si>
  <si>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</si>
  <si>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</si>
  <si>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</si>
  <si>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</si>
  <si>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</si>
  <si>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</si>
  <si>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</si>
  <si>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</si>
  <si>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</si>
  <si>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</si>
  <si>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</si>
  <si>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</si>
  <si>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</si>
  <si>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</si>
  <si>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</si>
  <si>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</si>
  <si>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</si>
  <si>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</si>
  <si>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</si>
  <si>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</si>
  <si>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</si>
  <si>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</si>
  <si>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</si>
  <si>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</si>
  <si>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</si>
  <si>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</si>
  <si>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</si>
  <si>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</si>
  <si>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</si>
  <si>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</si>
  <si>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</si>
  <si>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</si>
  <si>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</si>
  <si>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</si>
  <si>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</si>
  <si>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</si>
  <si>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</si>
  <si>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</si>
  <si>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</si>
  <si>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</si>
  <si>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</si>
  <si>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</si>
  <si>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</si>
  <si>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</si>
  <si>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</si>
  <si>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</si>
  <si>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</si>
  <si>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</si>
  <si>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</si>
  <si>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</si>
  <si>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</si>
  <si>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</si>
  <si>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</si>
  <si>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</si>
  <si>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</si>
  <si>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</si>
  <si>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</si>
  <si>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</si>
  <si>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</si>
  <si>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</si>
  <si>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</si>
  <si>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</si>
  <si>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</si>
  <si>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</si>
  <si>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</si>
  <si>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</si>
  <si>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</si>
  <si>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</si>
  <si>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</si>
  <si>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</si>
  <si>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</si>
  <si>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</si>
  <si>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</si>
  <si>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</si>
  <si>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</si>
  <si>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</si>
  <si>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</si>
  <si>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</si>
  <si>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</si>
  <si>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</si>
  <si>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</si>
  <si>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</si>
  <si>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</si>
  <si>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</si>
  <si>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</si>
  <si>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</si>
  <si>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</si>
  <si>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</si>
  <si>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</si>
  <si>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</si>
  <si>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</si>
  <si>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</si>
  <si>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</si>
  <si>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</si>
  <si>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</si>
  <si>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</si>
  <si>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</si>
  <si>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</si>
  <si>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</si>
  <si>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</si>
  <si>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</si>
  <si>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</si>
  <si>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</si>
  <si>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</si>
  <si>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</si>
  <si>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</si>
  <si>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</si>
  <si>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</si>
  <si>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</si>
  <si>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</si>
  <si>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</si>
  <si>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</si>
  <si>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</si>
  <si>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</si>
  <si>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</si>
  <si>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</si>
  <si>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</si>
  <si>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</si>
  <si>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</si>
  <si>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</si>
  <si>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</si>
  <si>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</si>
  <si>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</si>
  <si>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</si>
  <si>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</si>
  <si>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</si>
  <si>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</si>
  <si>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</si>
  <si>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</si>
  <si>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</si>
  <si>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</si>
  <si>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</si>
  <si>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</si>
  <si>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</si>
  <si>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</si>
  <si>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</si>
  <si>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</si>
  <si>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</si>
  <si>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</si>
  <si>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</si>
  <si>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</si>
  <si>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</si>
  <si>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</si>
  <si>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</si>
  <si>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</si>
  <si>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</si>
  <si>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</si>
  <si>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</si>
  <si>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</si>
  <si>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</si>
  <si>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</si>
  <si>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</si>
  <si>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</si>
  <si>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</si>
  <si>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</si>
  <si>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</si>
  <si>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</si>
  <si>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</si>
  <si>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</si>
  <si>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</si>
  <si>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</si>
  <si>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</si>
  <si>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</si>
  <si>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</si>
  <si>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</si>
  <si>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</si>
  <si>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</si>
  <si>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</si>
  <si>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</si>
  <si>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</si>
  <si>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</si>
  <si>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</si>
  <si>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</si>
  <si>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</si>
  <si>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</si>
  <si>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</si>
  <si>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</si>
  <si>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</si>
  <si>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</si>
  <si>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</si>
  <si>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</si>
  <si>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</si>
  <si>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</si>
  <si>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</si>
  <si>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</si>
  <si>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</si>
  <si>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</si>
  <si>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</si>
  <si>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</si>
  <si>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</si>
  <si>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</si>
  <si>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</si>
  <si>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</si>
  <si>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</si>
  <si>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</si>
  <si>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</si>
  <si>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</si>
  <si>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</si>
  <si>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</si>
  <si>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</si>
  <si>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</si>
  <si>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</si>
  <si>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</si>
  <si>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</si>
  <si>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</si>
  <si>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</si>
  <si>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</si>
  <si>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</si>
  <si>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</si>
  <si>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</si>
  <si>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</si>
  <si>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</si>
  <si>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</si>
  <si>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</si>
  <si>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</si>
  <si>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</si>
  <si>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</si>
  <si>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</si>
  <si>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</si>
  <si>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</si>
  <si>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</si>
  <si>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</si>
  <si>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</si>
  <si>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</si>
  <si>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</si>
  <si>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</si>
  <si>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</si>
  <si>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</si>
  <si>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</si>
  <si>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</si>
  <si>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</si>
  <si>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</si>
  <si>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</si>
  <si>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</si>
  <si>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</si>
  <si>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</si>
  <si>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</si>
  <si>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</si>
  <si>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</si>
  <si>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</si>
  <si>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</si>
  <si>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</si>
  <si>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</si>
  <si>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</si>
  <si>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</si>
  <si>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</si>
  <si>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</si>
  <si>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</si>
  <si>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</si>
  <si>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</si>
  <si>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</si>
  <si>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</si>
  <si>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</si>
  <si>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</si>
  <si>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</si>
  <si>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</si>
  <si>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</si>
  <si>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</si>
  <si>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</si>
  <si>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</si>
  <si>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</si>
  <si>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</si>
  <si>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</si>
  <si>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</si>
  <si>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</si>
  <si>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</si>
  <si>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</si>
  <si>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</si>
  <si>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</si>
  <si>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</si>
  <si>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</si>
  <si>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</si>
  <si>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</si>
  <si>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</si>
  <si>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</si>
  <si>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</si>
  <si>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</si>
  <si>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</si>
  <si>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</si>
  <si>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</si>
  <si>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</si>
  <si>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</si>
  <si>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</si>
  <si>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</si>
  <si>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</si>
  <si>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</si>
  <si>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</si>
  <si>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</si>
  <si>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</si>
  <si>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</si>
  <si>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</si>
  <si>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</si>
  <si>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</si>
  <si>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</si>
  <si>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</si>
  <si>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</si>
  <si>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</si>
  <si>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</si>
  <si>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</si>
  <si>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</si>
  <si>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</si>
  <si>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</si>
  <si>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</si>
  <si>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</si>
  <si>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</si>
  <si>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</si>
  <si>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</si>
  <si>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</si>
  <si>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</si>
  <si>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</si>
  <si>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</si>
  <si>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</si>
  <si>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</si>
  <si>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</si>
  <si>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</si>
  <si>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</si>
  <si>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</si>
  <si>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</si>
  <si>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</si>
  <si>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</si>
  <si>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</si>
  <si>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</si>
  <si>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</si>
  <si>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</si>
  <si>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</si>
  <si>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</si>
  <si>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</si>
  <si>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</si>
  <si>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</si>
  <si>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</si>
  <si>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</si>
  <si>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</si>
  <si>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</si>
  <si>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</si>
  <si>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</si>
  <si>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</si>
  <si>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</si>
  <si>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</si>
  <si>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</si>
  <si>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</si>
  <si>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</si>
  <si>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</si>
  <si>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</si>
  <si>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</si>
  <si>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</si>
  <si>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</si>
  <si>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</si>
  <si>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</si>
  <si>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</si>
  <si>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</si>
  <si>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</si>
  <si>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</si>
  <si>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</si>
  <si>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</si>
  <si>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</si>
  <si>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</si>
  <si>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</si>
  <si>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</si>
  <si>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</si>
  <si>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</si>
  <si>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</si>
  <si>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</si>
  <si>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</si>
  <si>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</si>
  <si>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</si>
  <si>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</si>
  <si>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</si>
  <si>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</si>
  <si>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</si>
  <si>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</si>
  <si>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</si>
  <si>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</si>
  <si>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</si>
  <si>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</si>
  <si>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</si>
  <si>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</si>
  <si>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</si>
  <si>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</si>
  <si>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</si>
  <si>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</si>
  <si>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</si>
  <si>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</si>
  <si>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</si>
  <si>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</si>
  <si>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</si>
  <si>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</si>
  <si>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</si>
  <si>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</si>
  <si>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</si>
  <si>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</si>
  <si>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</si>
  <si>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</si>
  <si>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</si>
  <si>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</si>
  <si>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</si>
  <si>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</si>
  <si>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</si>
  <si>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</si>
  <si>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</si>
  <si>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</si>
  <si>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</si>
  <si>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</si>
  <si>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</si>
  <si>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</si>
  <si>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</si>
  <si>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</si>
  <si>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</si>
  <si>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</si>
  <si>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</si>
  <si>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</si>
  <si>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</si>
  <si>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</si>
  <si>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</si>
  <si>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</si>
  <si>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</si>
  <si>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</si>
  <si>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</si>
  <si>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</si>
  <si>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</si>
  <si>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</si>
  <si>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</si>
  <si>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</si>
  <si>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</si>
  <si>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</si>
  <si>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</si>
  <si>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</si>
  <si>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</si>
  <si>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</si>
  <si>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</si>
  <si>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</si>
  <si>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</si>
  <si>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</si>
  <si>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</si>
  <si>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</si>
  <si>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</si>
  <si>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</si>
  <si>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</si>
  <si>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</si>
  <si>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</si>
  <si>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</si>
  <si>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</si>
  <si>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</si>
  <si>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</si>
  <si>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</si>
  <si>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</si>
  <si>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</si>
  <si>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</si>
  <si>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</si>
  <si>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</si>
  <si>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</si>
  <si>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</si>
  <si>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</si>
  <si>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</si>
  <si>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</si>
  <si>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</si>
  <si>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</si>
  <si>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</si>
  <si>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</si>
  <si>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</si>
  <si>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</si>
  <si>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</si>
  <si>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</si>
  <si>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</si>
  <si>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</si>
  <si>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</si>
  <si>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</si>
  <si>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</si>
  <si>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</si>
  <si>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</si>
  <si>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</si>
  <si>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</si>
  <si>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</si>
  <si>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</si>
  <si>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</si>
  <si>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</si>
  <si>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</si>
  <si>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</si>
  <si>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</si>
  <si>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</si>
  <si>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</si>
  <si>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</si>
  <si>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</si>
  <si>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</si>
  <si>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</si>
  <si>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</si>
  <si>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</si>
  <si>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</si>
  <si>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</si>
  <si>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</si>
  <si>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</si>
  <si>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</si>
  <si>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</si>
  <si>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</si>
  <si>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</si>
  <si>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</si>
  <si>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</si>
  <si>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</si>
  <si>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</si>
  <si>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</si>
  <si>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</si>
  <si>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</si>
  <si>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</si>
  <si>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</si>
  <si>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</si>
  <si>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</si>
  <si>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</si>
  <si>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</si>
  <si>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</si>
  <si>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</si>
  <si>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</si>
  <si>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</si>
  <si>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</si>
  <si>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</si>
  <si>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</si>
  <si>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</si>
  <si>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</si>
  <si>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</si>
  <si>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</si>
  <si>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</si>
  <si>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</si>
  <si>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</si>
  <si>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</si>
  <si>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</si>
  <si>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</si>
  <si>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</si>
  <si>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</si>
  <si>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</si>
  <si>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</si>
  <si>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</si>
  <si>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</si>
  <si>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</si>
  <si>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</si>
  <si>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</si>
  <si>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</si>
  <si>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</si>
  <si>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</si>
  <si>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</si>
  <si>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</si>
  <si>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</si>
  <si>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</si>
  <si>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</si>
  <si>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</si>
  <si>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</si>
  <si>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</si>
  <si>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</si>
  <si>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</si>
  <si>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</si>
  <si>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</si>
  <si>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</si>
  <si>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</si>
  <si>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</si>
  <si>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</si>
  <si>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</si>
  <si>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</si>
  <si>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</si>
  <si>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</si>
  <si>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</si>
  <si>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</si>
  <si>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</si>
  <si>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</si>
  <si>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</si>
  <si>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</si>
  <si>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</si>
  <si>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</si>
  <si>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</si>
  <si>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</si>
  <si>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</si>
  <si>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</si>
  <si>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</si>
  <si>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</si>
  <si>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</si>
  <si>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</si>
  <si>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</si>
  <si>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</si>
  <si>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</si>
  <si>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</si>
  <si>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</si>
  <si>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</si>
  <si>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</si>
  <si>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</si>
  <si>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</si>
  <si>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</si>
  <si>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</si>
  <si>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</si>
  <si>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</si>
  <si>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</si>
  <si>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</si>
  <si>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</si>
  <si>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</si>
  <si>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</si>
  <si>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</si>
  <si>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</si>
  <si>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</si>
  <si>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</si>
  <si>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</si>
  <si>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</si>
  <si>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</si>
  <si>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</si>
  <si>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</si>
  <si>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</si>
  <si>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</si>
  <si>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</si>
  <si>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</si>
  <si>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</si>
  <si>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</si>
  <si>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</si>
  <si>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</si>
  <si>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</si>
  <si>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</si>
  <si>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</si>
  <si>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</si>
  <si>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</si>
  <si>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</si>
  <si>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</si>
  <si>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</si>
  <si>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</si>
  <si>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</si>
  <si>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</si>
  <si>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</si>
  <si>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</si>
  <si>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</si>
  <si>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</si>
  <si>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</si>
  <si>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</si>
  <si>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</si>
  <si>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</si>
  <si>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</si>
  <si>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</si>
  <si>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</si>
  <si>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</si>
  <si>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</si>
  <si>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</si>
  <si>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</si>
  <si>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</si>
  <si>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</si>
  <si>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</si>
  <si>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</si>
  <si>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</si>
  <si>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</si>
  <si>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</si>
  <si>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</si>
  <si>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</si>
  <si>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</si>
  <si>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</si>
  <si>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</si>
  <si>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</si>
  <si>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</si>
  <si>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</si>
  <si>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</si>
  <si>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</si>
  <si>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</si>
  <si>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</si>
  <si>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</si>
  <si>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</si>
  <si>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</si>
  <si>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</si>
  <si>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</si>
  <si>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</si>
  <si>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</si>
  <si>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</si>
  <si>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</si>
  <si>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</si>
  <si>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</si>
  <si>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</si>
  <si>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</si>
  <si>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</si>
  <si>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</si>
  <si>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</si>
  <si>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</si>
  <si>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</si>
  <si>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</si>
  <si>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</si>
  <si>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</si>
  <si>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</si>
  <si>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</si>
  <si>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</si>
  <si>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</si>
  <si>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</si>
  <si>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</si>
  <si>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</si>
  <si>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</si>
  <si>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</si>
  <si>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</si>
  <si>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</si>
  <si>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</si>
  <si>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</si>
  <si>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</si>
  <si>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</si>
  <si>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</si>
  <si>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</si>
  <si>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</si>
  <si>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</si>
  <si>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</si>
  <si>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</si>
  <si>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</si>
  <si>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</si>
  <si>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</si>
  <si>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</si>
  <si>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</si>
  <si>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</si>
  <si>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</si>
  <si>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</si>
  <si>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</si>
  <si>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</si>
  <si>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</si>
  <si>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</si>
  <si>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</si>
  <si>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</si>
  <si>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</si>
  <si>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</si>
  <si>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</si>
  <si>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</si>
  <si>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</si>
  <si>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</si>
  <si>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</si>
  <si>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</si>
  <si>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</si>
  <si>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</si>
  <si>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</si>
  <si>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</si>
  <si>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</si>
  <si>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</si>
  <si>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</si>
  <si>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</si>
  <si>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</si>
  <si>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</si>
  <si>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</si>
  <si>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</si>
  <si>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</si>
  <si>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</si>
  <si>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</si>
  <si>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</si>
  <si>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</si>
  <si>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</si>
  <si>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</si>
  <si>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</si>
  <si>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</si>
  <si>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</si>
  <si>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</si>
  <si>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</si>
  <si>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</si>
  <si>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</si>
  <si>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</si>
  <si>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</si>
  <si>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</si>
  <si>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</si>
  <si>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</si>
  <si>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</si>
  <si>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</si>
  <si>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</si>
  <si>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</si>
  <si>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</si>
  <si>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</si>
  <si>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</si>
  <si>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</si>
  <si>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</si>
  <si>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</si>
  <si>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</si>
  <si>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</si>
  <si>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</si>
  <si>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</si>
  <si>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</si>
  <si>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</si>
  <si>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</si>
  <si>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</si>
  <si>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</si>
  <si>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</si>
  <si>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</si>
  <si>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</si>
  <si>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</si>
  <si>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</si>
  <si>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</si>
  <si>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</si>
  <si>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</si>
  <si>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</si>
  <si>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</si>
  <si>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</si>
  <si>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</si>
  <si>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</si>
  <si>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</si>
  <si>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</si>
  <si>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</si>
  <si>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</si>
  <si>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</si>
  <si>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</si>
  <si>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</si>
  <si>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</si>
  <si>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</si>
  <si>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</si>
  <si>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</si>
  <si>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</si>
  <si>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</si>
  <si>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</si>
  <si>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</si>
  <si>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</si>
  <si>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</si>
  <si>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</si>
  <si>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</si>
  <si>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</si>
  <si>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</si>
  <si>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</si>
  <si>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</si>
  <si>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</si>
  <si>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</si>
  <si>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</si>
  <si>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</si>
  <si>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</si>
  <si>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</si>
  <si>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</si>
  <si>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</si>
  <si>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</si>
  <si>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</si>
  <si>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</si>
  <si>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</si>
  <si>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</si>
  <si>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</si>
  <si>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</si>
  <si>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</si>
  <si>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</si>
  <si>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</si>
  <si>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</si>
  <si>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</si>
  <si>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</si>
  <si>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</si>
  <si>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</si>
  <si>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</si>
  <si>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</si>
  <si>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</si>
  <si>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</si>
  <si>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</si>
  <si>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</si>
  <si>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</si>
  <si>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</si>
  <si>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</si>
  <si>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</si>
  <si>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</si>
  <si>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</si>
  <si>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</si>
  <si>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</si>
  <si>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</si>
  <si>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</si>
  <si>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</si>
  <si>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</si>
  <si>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</si>
  <si>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</si>
  <si>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</si>
  <si>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</si>
  <si>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</si>
  <si>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</si>
  <si>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</si>
  <si>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</si>
  <si>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</si>
  <si>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</si>
  <si>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</si>
  <si>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</si>
  <si>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</si>
  <si>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</si>
  <si>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</si>
  <si>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</si>
  <si>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</si>
  <si>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</si>
  <si>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</si>
  <si>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</si>
  <si>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</si>
  <si>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</si>
  <si>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</si>
  <si>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</si>
  <si>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</si>
  <si>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</si>
  <si>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</si>
  <si>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</si>
  <si>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</si>
  <si>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</si>
  <si>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</si>
  <si>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</si>
  <si>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</si>
  <si>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</si>
  <si>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</si>
  <si>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</si>
  <si>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</si>
  <si>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</si>
  <si>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</si>
  <si>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</si>
  <si>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</si>
  <si>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</si>
  <si>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</si>
  <si>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</si>
  <si>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</si>
  <si>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</si>
  <si>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</si>
  <si>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</si>
  <si>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</si>
  <si>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</si>
  <si>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</si>
  <si>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</si>
  <si>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</si>
  <si>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</si>
  <si>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</si>
  <si>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</si>
  <si>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</si>
  <si>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</si>
  <si>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</si>
  <si>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</si>
  <si>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</si>
  <si>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</si>
  <si>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</si>
  <si>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</si>
  <si>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</si>
  <si>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</si>
  <si>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</si>
  <si>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</si>
  <si>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</si>
  <si>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</si>
  <si>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</si>
  <si>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</si>
  <si>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</si>
  <si>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</si>
  <si>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</si>
  <si>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</si>
  <si>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</si>
  <si>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</si>
  <si>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</si>
  <si>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</si>
  <si>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</si>
  <si>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</si>
  <si>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</si>
  <si>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</si>
  <si>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</si>
  <si>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</si>
  <si>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</si>
  <si>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</si>
  <si>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</si>
  <si>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</si>
  <si>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</si>
  <si>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</si>
  <si>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</si>
  <si>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</si>
  <si>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</si>
  <si>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</si>
  <si>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</si>
  <si>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</si>
  <si>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</si>
  <si>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</si>
  <si>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</si>
  <si>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</si>
  <si>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</si>
  <si>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</si>
  <si>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</si>
  <si>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</si>
  <si>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</si>
  <si>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</si>
  <si>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</si>
  <si>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</si>
  <si>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</si>
  <si>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</si>
  <si>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</si>
  <si>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</si>
  <si>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</si>
  <si>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</si>
  <si>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</si>
  <si>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</si>
  <si>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</si>
  <si>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</si>
  <si>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</si>
  <si>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</si>
  <si>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</si>
  <si>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</si>
  <si>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</si>
  <si>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</si>
  <si>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</si>
  <si>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</si>
  <si>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</si>
  <si>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</si>
  <si>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</si>
  <si>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</si>
  <si>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</si>
  <si>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</si>
  <si>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</si>
  <si>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</si>
  <si>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</si>
  <si>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</si>
  <si>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</si>
  <si>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</si>
  <si>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</si>
  <si>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</si>
  <si>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</si>
  <si>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</si>
  <si>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</si>
  <si>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</si>
  <si>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</si>
  <si>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</si>
  <si>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</si>
  <si>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</si>
  <si>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</si>
  <si>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</si>
  <si>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</si>
  <si>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</si>
  <si>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</si>
  <si>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</si>
  <si>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</si>
  <si>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</si>
  <si>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</si>
  <si>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</si>
  <si>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</si>
  <si>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</si>
  <si>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</si>
  <si>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</si>
  <si>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</si>
  <si>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</si>
  <si>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</si>
  <si>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</si>
  <si>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</si>
  <si>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</si>
  <si>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</si>
  <si>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</si>
  <si>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</si>
  <si>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</si>
  <si>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</si>
  <si>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</si>
  <si>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</si>
  <si>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</si>
  <si>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</si>
  <si>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</si>
  <si>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</si>
  <si>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</si>
  <si>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</si>
  <si>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</si>
  <si>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</si>
  <si>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</si>
  <si>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</si>
  <si>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</si>
  <si>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</si>
  <si>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</si>
  <si>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</si>
  <si>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</si>
  <si>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</si>
  <si>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</si>
  <si>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</si>
  <si>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</si>
  <si>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</si>
  <si>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</si>
  <si>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</si>
  <si>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</si>
  <si>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</si>
  <si>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</si>
  <si>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</si>
  <si>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</si>
  <si>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</si>
  <si>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</si>
  <si>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</si>
  <si>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</si>
  <si>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</si>
  <si>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</si>
  <si>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</si>
  <si>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</si>
  <si>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</si>
  <si>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</si>
  <si>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</si>
  <si>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</si>
  <si>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</si>
  <si>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</si>
  <si>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</si>
  <si>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</si>
  <si>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</si>
  <si>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</si>
  <si>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</si>
  <si>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</si>
  <si>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</si>
  <si>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</si>
  <si>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</si>
  <si>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</si>
  <si>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</si>
  <si>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</si>
  <si>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</si>
  <si>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</si>
  <si>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</si>
  <si>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</si>
  <si>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</si>
  <si>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</si>
  <si>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</si>
  <si>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</si>
  <si>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</si>
  <si>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</si>
  <si>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</si>
  <si>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</si>
  <si>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</si>
  <si>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</si>
  <si>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</si>
  <si>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</si>
  <si>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</si>
  <si>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</si>
  <si>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</si>
  <si>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</si>
  <si>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</si>
  <si>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</si>
  <si>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</si>
  <si>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</si>
  <si>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</si>
  <si>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</si>
  <si>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</si>
  <si>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</si>
  <si>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</si>
  <si>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</si>
  <si>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</si>
  <si>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</si>
  <si>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</si>
  <si>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</si>
  <si>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</si>
  <si>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</si>
  <si>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</si>
  <si>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</si>
  <si>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</si>
  <si>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</si>
  <si>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</si>
  <si>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</si>
  <si>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</si>
  <si>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</si>
  <si>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</si>
  <si>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</si>
  <si>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</si>
  <si>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</si>
  <si>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</si>
  <si>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</si>
  <si>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</si>
  <si>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</si>
  <si>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</si>
  <si>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</si>
  <si>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</si>
  <si>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</si>
  <si>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</si>
  <si>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</si>
  <si>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</si>
  <si>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</si>
  <si>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</si>
  <si>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</si>
  <si>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</si>
  <si>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</si>
  <si>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</si>
  <si>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</si>
  <si>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</si>
  <si>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</si>
  <si>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</si>
  <si>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</si>
  <si>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</si>
  <si>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</si>
  <si>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</si>
  <si>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</si>
  <si>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</si>
  <si>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</si>
  <si>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</si>
  <si>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</si>
  <si>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</si>
  <si>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</si>
  <si>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</si>
  <si>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</si>
  <si>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</si>
  <si>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</si>
  <si>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</si>
  <si>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</si>
  <si>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</si>
  <si>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</si>
  <si>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</si>
  <si>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</si>
  <si>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</si>
  <si>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</si>
  <si>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</si>
  <si>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</si>
  <si>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</si>
  <si>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</si>
  <si>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</si>
  <si>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</si>
  <si>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</si>
  <si>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</si>
  <si>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</si>
  <si>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</si>
  <si>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</si>
  <si>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</si>
  <si>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</si>
  <si>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</si>
  <si>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</si>
  <si>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</si>
  <si>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</si>
  <si>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</si>
  <si>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</si>
  <si>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</si>
  <si>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</si>
  <si>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</si>
  <si>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</si>
  <si>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</si>
  <si>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</si>
  <si>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</si>
  <si>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</si>
  <si>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</si>
  <si>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</si>
  <si>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</si>
  <si>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</si>
  <si>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</si>
  <si>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</si>
  <si>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</si>
  <si>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</si>
  <si>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</si>
  <si>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</si>
  <si>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</si>
  <si>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</si>
  <si>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</si>
  <si>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</si>
  <si>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</si>
  <si>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</si>
  <si>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</si>
  <si>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</si>
  <si>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</si>
  <si>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</si>
  <si>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</si>
  <si>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</si>
  <si>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</si>
  <si>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</si>
  <si>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</si>
  <si>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</si>
  <si>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</si>
  <si>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</si>
  <si>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</si>
  <si>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</si>
  <si>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</si>
  <si>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</si>
  <si>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</si>
  <si>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</si>
  <si>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</si>
  <si>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</si>
  <si>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</si>
  <si>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</si>
  <si>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</si>
  <si>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</si>
  <si>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</si>
  <si>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</si>
  <si>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</si>
  <si>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</si>
  <si>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</si>
  <si>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</si>
  <si>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</si>
  <si>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</si>
  <si>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</si>
  <si>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</si>
  <si>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</si>
  <si>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</si>
  <si>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</si>
  <si>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</si>
  <si>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</si>
  <si>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</si>
  <si>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</si>
  <si>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</si>
  <si>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</si>
  <si>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</si>
  <si>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</si>
  <si>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</si>
  <si>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</si>
  <si>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</si>
  <si>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</si>
  <si>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</si>
  <si>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</si>
  <si>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</si>
  <si>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</si>
  <si>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</si>
  <si>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</si>
  <si>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</si>
  <si>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</si>
  <si>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</si>
  <si>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</si>
  <si>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</si>
  <si>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</si>
  <si>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</si>
  <si>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</si>
  <si>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</si>
  <si>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</si>
  <si>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</si>
  <si>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</si>
  <si>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</si>
  <si>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</si>
  <si>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</si>
  <si>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</si>
  <si>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</si>
  <si>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</si>
  <si>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</si>
  <si>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</si>
  <si>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</si>
  <si>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</si>
  <si>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</si>
  <si>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</si>
  <si>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</si>
  <si>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</si>
  <si>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</si>
  <si>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</si>
  <si>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</si>
  <si>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</si>
  <si>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</si>
  <si>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</si>
  <si>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</si>
  <si>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</si>
  <si>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</si>
  <si>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</si>
  <si>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</si>
  <si>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</si>
  <si>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</si>
  <si>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</si>
  <si>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</si>
  <si>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</si>
  <si>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</si>
  <si>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</si>
  <si>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</si>
  <si>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</si>
  <si>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</si>
  <si>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</si>
  <si>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</si>
  <si>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</si>
  <si>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</si>
  <si>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</si>
  <si>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</si>
  <si>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</si>
  <si>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</si>
  <si>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</si>
  <si>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</si>
  <si>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</si>
  <si>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</si>
  <si>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</si>
  <si>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</si>
  <si>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</si>
  <si>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</si>
  <si>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</si>
  <si>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</si>
  <si>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</si>
  <si>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</si>
  <si>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</si>
  <si>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</si>
  <si>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</si>
  <si>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</si>
  <si>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</si>
  <si>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</si>
  <si>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</si>
  <si>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</si>
  <si>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</si>
  <si>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</si>
  <si>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</si>
  <si>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</si>
  <si>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</si>
  <si>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</si>
  <si>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</si>
  <si>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</si>
  <si>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</si>
  <si>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</si>
  <si>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</si>
  <si>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</si>
  <si>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</si>
  <si>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</si>
  <si>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</si>
  <si>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</si>
  <si>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</si>
  <si>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</si>
  <si>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</si>
  <si>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</si>
  <si>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</si>
  <si>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</si>
  <si>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</si>
  <si>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</si>
  <si>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</si>
  <si>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</si>
  <si>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</si>
  <si>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</si>
  <si>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</si>
  <si>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</si>
  <si>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</si>
  <si>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</si>
  <si>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</si>
  <si>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</si>
  <si>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</si>
  <si>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</si>
  <si>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</si>
  <si>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</si>
  <si>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</si>
  <si>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</si>
  <si>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</si>
  <si>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</si>
  <si>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</si>
  <si>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</si>
  <si>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</si>
  <si>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</si>
  <si>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</si>
  <si>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</si>
  <si>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</si>
  <si>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</si>
  <si>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</si>
  <si>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</si>
  <si>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</si>
  <si>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</si>
  <si>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</si>
  <si>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</si>
  <si>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</si>
  <si>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</si>
  <si>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</si>
  <si>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</si>
  <si>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</si>
  <si>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</si>
  <si>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</si>
  <si>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</si>
  <si>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</si>
  <si>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</si>
  <si>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</si>
  <si>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</si>
  <si>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</si>
  <si>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</si>
  <si>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</si>
  <si>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</si>
  <si>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</si>
  <si>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</si>
  <si>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</si>
  <si>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</si>
  <si>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</si>
  <si>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</si>
  <si>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</si>
  <si>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</si>
  <si>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</si>
  <si>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</si>
  <si>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</si>
  <si>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</si>
  <si>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</si>
  <si>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</si>
  <si>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</si>
  <si>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</si>
  <si>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</si>
  <si>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</si>
  <si>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</si>
  <si>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</si>
  <si>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</si>
  <si>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</si>
  <si>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</si>
  <si>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</si>
  <si>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</si>
  <si>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</si>
  <si>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</si>
  <si>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</si>
  <si>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</si>
  <si>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</si>
  <si>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</si>
  <si>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</si>
  <si>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</si>
  <si>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</si>
  <si>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</si>
  <si>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</si>
  <si>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</si>
  <si>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</si>
  <si>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</si>
  <si>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</si>
  <si>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</si>
  <si>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</si>
  <si>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</si>
  <si>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</si>
  <si>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</si>
  <si>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</si>
  <si>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</si>
  <si>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</si>
  <si>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</si>
  <si>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</si>
  <si>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</si>
  <si>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</si>
  <si>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</si>
  <si>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</si>
  <si>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</si>
  <si>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</si>
  <si>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</si>
  <si>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</si>
  <si>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</si>
  <si>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</si>
  <si>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</si>
  <si>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</si>
  <si>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</si>
  <si>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</si>
  <si>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</si>
  <si>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</si>
  <si>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</si>
  <si>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</si>
  <si>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</si>
  <si>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</si>
  <si>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</si>
  <si>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</si>
  <si>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</si>
  <si>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</si>
  <si>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</si>
  <si>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</si>
  <si>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</si>
  <si>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</si>
  <si>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</si>
  <si>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</si>
  <si>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</si>
  <si>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</si>
  <si>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</si>
  <si>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</si>
  <si>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</si>
  <si>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</si>
  <si>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</si>
  <si>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</si>
  <si>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</si>
  <si>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</si>
  <si>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</si>
  <si>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</si>
  <si>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</si>
  <si>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</si>
  <si>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</si>
  <si>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</si>
  <si>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</si>
  <si>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</si>
  <si>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</si>
  <si>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</si>
  <si>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</si>
  <si>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</si>
  <si>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</si>
  <si>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</si>
  <si>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</si>
  <si>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</si>
  <si>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</si>
  <si>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</si>
  <si>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</si>
  <si>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</si>
  <si>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</si>
  <si>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</si>
  <si>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</si>
  <si>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</si>
  <si>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</si>
  <si>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</si>
  <si>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</si>
  <si>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</si>
  <si>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</si>
  <si>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</si>
  <si>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</si>
  <si>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</si>
  <si>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</si>
  <si>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</si>
  <si>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</si>
  <si>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</si>
  <si>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</si>
  <si>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</si>
  <si>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</si>
  <si>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</si>
  <si>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</si>
  <si>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</si>
  <si>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</si>
  <si>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</si>
  <si>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</si>
  <si>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</si>
  <si>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</si>
  <si>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</si>
  <si>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</si>
  <si>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</si>
  <si>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</si>
  <si>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</si>
  <si>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</si>
  <si>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</si>
  <si>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</si>
  <si>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</si>
  <si>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</si>
  <si>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</si>
  <si>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</si>
  <si>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</si>
  <si>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</si>
  <si>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</si>
  <si>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</si>
  <si>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</si>
  <si>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</si>
  <si>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</si>
  <si>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</si>
  <si>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</si>
  <si>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</si>
  <si>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</si>
  <si>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</si>
  <si>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</si>
  <si>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</si>
  <si>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</si>
  <si>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</si>
  <si>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</si>
  <si>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</si>
  <si>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</si>
  <si>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</si>
  <si>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</si>
  <si>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</si>
  <si>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</si>
  <si>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</si>
  <si>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</si>
  <si>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</si>
  <si>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</si>
  <si>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</si>
  <si>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</si>
  <si>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</si>
  <si>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</si>
  <si>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</si>
  <si>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</si>
  <si>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</si>
  <si>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</si>
  <si>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</si>
  <si>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</si>
  <si>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</si>
  <si>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</si>
  <si>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</si>
  <si>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</si>
  <si>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</si>
  <si>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</si>
  <si>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</si>
  <si>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</si>
  <si>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</si>
  <si>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</si>
  <si>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</si>
  <si>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</si>
  <si>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</si>
  <si>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</si>
  <si>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</si>
  <si>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</si>
  <si>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</si>
  <si>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</si>
  <si>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</si>
  <si>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</si>
  <si>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</si>
  <si>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</si>
  <si>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</si>
  <si>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</si>
  <si>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</si>
  <si>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</si>
  <si>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</si>
  <si>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</si>
  <si>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</si>
  <si>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</si>
  <si>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</si>
  <si>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</si>
  <si>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</si>
  <si>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</si>
  <si>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</si>
  <si>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</si>
  <si>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</si>
  <si>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</si>
  <si>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</si>
  <si>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</si>
  <si>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</si>
  <si>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</si>
  <si>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</si>
  <si>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</si>
  <si>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</si>
  <si>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</si>
  <si>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</si>
  <si>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</si>
  <si>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</si>
  <si>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</si>
  <si>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</si>
  <si>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</si>
  <si>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</si>
  <si>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</si>
  <si>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</si>
  <si>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</si>
  <si>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</si>
  <si>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</si>
  <si>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</si>
  <si>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</si>
  <si>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</si>
  <si>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</si>
  <si>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</si>
  <si>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</si>
  <si>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</si>
  <si>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</si>
  <si>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</si>
  <si>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</si>
  <si>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</si>
  <si>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</si>
  <si>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</si>
  <si>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</si>
  <si>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</si>
  <si>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</si>
  <si>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</si>
  <si>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</si>
  <si>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</si>
  <si>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</si>
  <si>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</si>
  <si>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</si>
  <si>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</si>
  <si>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</si>
  <si>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</si>
  <si>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</si>
  <si>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</si>
  <si>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</si>
  <si>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</si>
  <si>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</si>
  <si>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</si>
  <si>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</si>
  <si>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</si>
  <si>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</si>
  <si>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</si>
  <si>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</si>
  <si>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</si>
  <si>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</si>
  <si>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</si>
  <si>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</si>
  <si>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</si>
  <si>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</si>
  <si>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</si>
  <si>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</si>
  <si>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</si>
  <si>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</si>
  <si>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</si>
  <si>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</si>
  <si>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</si>
  <si>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</si>
  <si>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</si>
  <si>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</si>
  <si>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</si>
  <si>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</si>
  <si>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</si>
  <si>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</si>
  <si>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</si>
  <si>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</si>
  <si>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</si>
  <si>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</si>
  <si>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</si>
  <si>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</si>
  <si>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</si>
  <si>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</si>
  <si>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</si>
  <si>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</si>
  <si>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</si>
  <si>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</si>
  <si>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</si>
  <si>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</si>
  <si>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</si>
  <si>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</si>
  <si>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</si>
  <si>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</si>
  <si>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</si>
  <si>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</si>
  <si>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</si>
  <si>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</si>
  <si>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</si>
  <si>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</si>
  <si>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</si>
  <si>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</si>
  <si>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</si>
  <si>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</si>
  <si>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</si>
  <si>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</si>
  <si>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</si>
  <si>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</si>
  <si>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</si>
  <si>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</si>
  <si>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</si>
  <si>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</si>
  <si>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</si>
  <si>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</si>
  <si>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</si>
  <si>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</si>
  <si>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</si>
  <si>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</si>
  <si>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</si>
  <si>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</si>
  <si>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</si>
  <si>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</si>
  <si>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</si>
  <si>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</si>
  <si>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</si>
  <si>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</si>
  <si>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</si>
  <si>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</si>
  <si>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</si>
  <si>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</si>
  <si>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</si>
  <si>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</si>
  <si>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</si>
  <si>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</si>
  <si>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</si>
  <si>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</si>
  <si>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</si>
  <si>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</si>
  <si>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</si>
  <si>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</si>
  <si>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</si>
  <si>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</si>
  <si>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</si>
  <si>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</si>
  <si>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</si>
  <si>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</si>
  <si>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</si>
  <si>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</si>
  <si>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</si>
  <si>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</si>
  <si>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</si>
  <si>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</si>
  <si>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</si>
  <si>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</si>
  <si>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</si>
  <si>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</si>
  <si>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</si>
  <si>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</si>
  <si>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</si>
  <si>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</si>
  <si>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</si>
  <si>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</si>
  <si>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</si>
  <si>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</si>
  <si>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</si>
  <si>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</si>
  <si>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</si>
  <si>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</si>
  <si>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</si>
  <si>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</si>
  <si>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</si>
  <si>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</si>
  <si>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</si>
  <si>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</si>
  <si>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</si>
  <si>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</si>
  <si>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</si>
  <si>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</si>
  <si>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</si>
  <si>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</si>
  <si>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</si>
  <si>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</si>
  <si>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</si>
  <si>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</si>
  <si>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</si>
  <si>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</si>
  <si>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</si>
  <si>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</si>
  <si>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</si>
  <si>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</si>
  <si>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</si>
  <si>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</si>
  <si>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</si>
  <si>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</si>
  <si>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</si>
  <si>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</si>
  <si>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</si>
  <si>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</si>
  <si>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</si>
  <si>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</si>
  <si>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</si>
  <si>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</si>
  <si>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</si>
  <si>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</si>
  <si>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</si>
  <si>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</si>
  <si>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</si>
  <si>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</si>
  <si>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</si>
  <si>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</si>
  <si>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</si>
  <si>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</si>
  <si>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</si>
  <si>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</si>
  <si>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</si>
  <si>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</si>
  <si>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</si>
  <si>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</si>
  <si>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</si>
  <si>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</si>
  <si>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</si>
  <si>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</si>
  <si>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</si>
  <si>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</si>
  <si>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</si>
  <si>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</si>
  <si>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</si>
  <si>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</si>
  <si>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</si>
  <si>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</si>
  <si>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</si>
  <si>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</si>
  <si>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</si>
  <si>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</si>
  <si>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</si>
  <si>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</si>
  <si>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</si>
  <si>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</si>
  <si>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</si>
  <si>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</si>
  <si>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</si>
  <si>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</si>
  <si>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</si>
  <si>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</si>
  <si>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</si>
  <si>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</si>
  <si>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</si>
  <si>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</si>
  <si>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</si>
  <si>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</si>
  <si>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</si>
  <si>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</si>
  <si>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</si>
  <si>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</si>
  <si>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</si>
  <si>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</si>
  <si>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</si>
  <si>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</si>
  <si>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</si>
  <si>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</si>
  <si>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</si>
  <si>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</si>
  <si>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</si>
  <si>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</si>
  <si>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</si>
  <si>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</si>
  <si>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</si>
  <si>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</si>
  <si>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</si>
  <si>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</si>
  <si>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</si>
  <si>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</si>
  <si>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</si>
  <si>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</si>
  <si>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</si>
  <si>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</si>
  <si>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</si>
  <si>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</si>
  <si>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</si>
  <si>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</si>
  <si>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</si>
  <si>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</si>
  <si>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</si>
  <si>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</si>
  <si>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</si>
  <si>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</si>
  <si>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</si>
  <si>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</si>
  <si>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</si>
  <si>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</si>
  <si>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</si>
  <si>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</si>
  <si>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</si>
  <si>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</si>
  <si>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</si>
  <si>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</si>
  <si>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</si>
  <si>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</si>
  <si>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</si>
  <si>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</si>
  <si>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</si>
  <si>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</si>
  <si>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</si>
  <si>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</si>
  <si>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</si>
  <si>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</si>
  <si>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</si>
  <si>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</si>
  <si>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</si>
  <si>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</si>
  <si>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</si>
  <si>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</si>
  <si>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</si>
  <si>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</si>
  <si>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</si>
  <si>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</si>
  <si>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</si>
  <si>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</si>
  <si>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</si>
  <si>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</si>
  <si>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</si>
  <si>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</si>
  <si>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</si>
  <si>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</si>
  <si>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</si>
  <si>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</si>
  <si>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</si>
  <si>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</si>
  <si>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</si>
  <si>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</si>
  <si>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</si>
  <si>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</si>
  <si>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</si>
  <si>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</si>
  <si>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</si>
  <si>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</si>
  <si>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</si>
  <si>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</si>
  <si>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</si>
  <si>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</si>
  <si>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</si>
  <si>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</si>
  <si>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</si>
  <si>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</si>
  <si>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</si>
  <si>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</si>
  <si>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</si>
  <si>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</si>
  <si>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</si>
  <si>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</si>
  <si>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</si>
  <si>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</si>
  <si>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</si>
  <si>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</si>
  <si>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</si>
  <si>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</si>
  <si>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</si>
  <si>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</si>
  <si>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</si>
  <si>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</si>
  <si>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</si>
  <si>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</si>
  <si>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</si>
  <si>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</si>
  <si>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</si>
  <si>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</si>
  <si>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</si>
  <si>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</si>
  <si>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</si>
  <si>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</si>
  <si>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</si>
  <si>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</si>
  <si>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</si>
  <si>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</si>
  <si>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</si>
  <si>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</si>
  <si>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</si>
  <si>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</si>
  <si>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</si>
  <si>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</si>
  <si>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</si>
  <si>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</si>
  <si>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</si>
  <si>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</si>
  <si>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</si>
  <si>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</si>
  <si>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</si>
  <si>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</si>
  <si>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</si>
  <si>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</si>
  <si>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</si>
  <si>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</si>
  <si>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</si>
  <si>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</si>
  <si>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</si>
  <si>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</si>
  <si>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</si>
  <si>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</si>
  <si>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</si>
  <si>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</si>
  <si>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</si>
  <si>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</si>
  <si>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</si>
  <si>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</si>
  <si>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</si>
  <si>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</si>
  <si>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</si>
  <si>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</si>
  <si>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</si>
  <si>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</si>
  <si>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</si>
  <si>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</si>
  <si>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</si>
  <si>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</si>
  <si>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</si>
  <si>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</si>
  <si>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</si>
  <si>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</si>
  <si>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</si>
  <si>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</si>
  <si>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</si>
  <si>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</si>
  <si>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</si>
  <si>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</si>
  <si>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</si>
  <si>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</si>
  <si>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</si>
  <si>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</si>
  <si>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</si>
  <si>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</si>
  <si>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</si>
  <si>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</si>
  <si>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</si>
  <si>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</si>
  <si>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</si>
  <si>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</si>
  <si>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</si>
  <si>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</si>
  <si>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</si>
  <si>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</si>
  <si>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</si>
  <si>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</si>
  <si>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</si>
  <si>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</si>
  <si>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</si>
  <si>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</si>
  <si>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</si>
  <si>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</si>
  <si>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</si>
  <si>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</si>
  <si>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</si>
  <si>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</si>
  <si>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</si>
  <si>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</si>
  <si>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</si>
  <si>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</si>
  <si>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</si>
  <si>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</si>
  <si>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</si>
  <si>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</si>
  <si>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</si>
  <si>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</si>
  <si>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</si>
  <si>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</si>
  <si>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</si>
  <si>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</si>
  <si>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</si>
  <si>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</si>
  <si>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</si>
  <si>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</si>
  <si>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</si>
  <si>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</si>
  <si>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</si>
  <si>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</si>
  <si>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</si>
  <si>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</si>
  <si>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</si>
  <si>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</si>
  <si>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</si>
  <si>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</si>
  <si>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</si>
  <si>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</si>
  <si>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</si>
  <si>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</si>
  <si>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</si>
  <si>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</si>
  <si>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</si>
  <si>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</si>
  <si>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</si>
  <si>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</si>
  <si>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</si>
  <si>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</si>
  <si>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</si>
  <si>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</si>
  <si>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</si>
  <si>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</si>
  <si>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</si>
  <si>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</si>
  <si>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</si>
  <si>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</si>
  <si>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</si>
  <si>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</si>
  <si>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</si>
  <si>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</si>
  <si>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</si>
  <si>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</si>
  <si>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</si>
  <si>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</si>
  <si>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</si>
  <si>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</si>
  <si>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</si>
  <si>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</si>
  <si>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</si>
  <si>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</si>
  <si>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</si>
  <si>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</si>
  <si>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</si>
  <si>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</si>
  <si>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</si>
  <si>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</si>
  <si>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</si>
  <si>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</si>
  <si>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</si>
  <si>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</si>
  <si>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</si>
  <si>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</si>
  <si>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</si>
  <si>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</si>
  <si>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</si>
  <si>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</si>
  <si>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</si>
  <si>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</si>
  <si>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</si>
  <si>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</si>
  <si>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</si>
  <si>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</si>
  <si>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</si>
  <si>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</si>
  <si>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</si>
  <si>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</si>
  <si>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</si>
  <si>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</si>
  <si>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</si>
  <si>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</si>
  <si>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</si>
  <si>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</si>
  <si>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</si>
  <si>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</si>
  <si>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</si>
  <si>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</si>
  <si>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</si>
  <si>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</si>
  <si>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</si>
  <si>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</si>
  <si>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</si>
  <si>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</si>
  <si>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</si>
  <si>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</si>
  <si>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</si>
  <si>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</si>
  <si>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</si>
  <si>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</si>
  <si>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</si>
  <si>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</si>
  <si>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</si>
  <si>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</si>
  <si>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</si>
  <si>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</si>
  <si>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</si>
  <si>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</si>
  <si>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</si>
  <si>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</si>
  <si>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</si>
  <si>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</si>
  <si>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</si>
  <si>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</si>
  <si>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</si>
  <si>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</si>
  <si>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</si>
  <si>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</si>
  <si>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</si>
  <si>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</si>
  <si>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</si>
  <si>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</si>
  <si>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</si>
  <si>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</si>
  <si>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</si>
  <si>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</si>
  <si>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</si>
  <si>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</si>
  <si>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</si>
  <si>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</si>
  <si>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</si>
  <si>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</si>
  <si>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</si>
  <si>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</si>
  <si>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</si>
  <si>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</si>
  <si>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</si>
  <si>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</si>
  <si>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</si>
  <si>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</si>
  <si>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</si>
  <si>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</si>
  <si>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</si>
  <si>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</si>
  <si>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</si>
  <si>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</si>
  <si>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</si>
  <si>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</si>
  <si>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</si>
  <si>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</si>
  <si>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</si>
  <si>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</si>
  <si>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</si>
  <si>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</si>
  <si>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</si>
  <si>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</si>
  <si>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</si>
  <si>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</si>
  <si>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</si>
  <si>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</si>
  <si>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</si>
  <si>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</si>
  <si>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</si>
  <si>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</si>
  <si>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</si>
  <si>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</si>
  <si>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</si>
  <si>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</si>
  <si>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</si>
  <si>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</si>
  <si>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</si>
  <si>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</si>
  <si>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</si>
  <si>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</si>
  <si>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</si>
  <si>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</si>
  <si>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</si>
  <si>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</si>
  <si>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</si>
  <si>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</si>
  <si>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</si>
  <si>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</si>
  <si>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</si>
  <si>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</si>
  <si>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</si>
  <si>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</si>
  <si>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</si>
  <si>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</si>
  <si>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</si>
  <si>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</si>
  <si>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</si>
  <si>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</si>
  <si>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</si>
  <si>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</si>
  <si>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</si>
  <si>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</si>
  <si>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</si>
  <si>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</si>
  <si>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</si>
  <si>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</si>
  <si>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</si>
  <si>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</si>
  <si>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</si>
  <si>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</si>
  <si>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</si>
  <si>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</si>
  <si>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</si>
  <si>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</si>
  <si>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</si>
  <si>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</si>
  <si>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</si>
  <si>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</si>
  <si>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</si>
  <si>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</si>
  <si>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</si>
  <si>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</si>
  <si>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</si>
  <si>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</si>
  <si>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</si>
  <si>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</si>
  <si>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</si>
  <si>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</si>
  <si>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</si>
  <si>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</si>
  <si>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</si>
  <si>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</si>
  <si>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</si>
  <si>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</si>
  <si>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</si>
  <si>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</si>
  <si>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</si>
  <si>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</si>
  <si>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</si>
  <si>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</si>
  <si>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</si>
  <si>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</si>
  <si>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</si>
  <si>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</si>
  <si>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</si>
  <si>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</si>
  <si>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</si>
  <si>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</si>
  <si>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</si>
  <si>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</si>
  <si>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</si>
  <si>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</si>
  <si>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</si>
  <si>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</si>
  <si>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</si>
  <si>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</si>
  <si>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</si>
  <si>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</si>
  <si>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</si>
  <si>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</si>
  <si>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</si>
  <si>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</si>
  <si>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</si>
  <si>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</si>
  <si>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</si>
  <si>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</si>
  <si>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</si>
  <si>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</si>
  <si>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</si>
  <si>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</si>
  <si>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</si>
  <si>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</si>
  <si>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</si>
  <si>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</si>
  <si>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</si>
  <si>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</si>
  <si>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</si>
  <si>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</si>
  <si>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</si>
  <si>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</si>
  <si>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</si>
  <si>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</si>
  <si>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</si>
  <si>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</si>
  <si>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</si>
  <si>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</si>
  <si>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</si>
  <si>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</si>
  <si>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</si>
  <si>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</si>
  <si>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</si>
  <si>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</si>
  <si>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</si>
  <si>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</si>
  <si>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</si>
  <si>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</si>
  <si>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</si>
  <si>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</si>
  <si>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</si>
  <si>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</si>
  <si>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</si>
  <si>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</si>
  <si>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</si>
  <si>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</si>
  <si>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</si>
  <si>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</si>
  <si>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</si>
  <si>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</si>
  <si>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</si>
  <si>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</si>
  <si>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</si>
  <si>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</si>
  <si>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</si>
  <si>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</si>
  <si>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</si>
  <si>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</si>
  <si>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</si>
  <si>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</si>
  <si>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</si>
  <si>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</si>
  <si>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</si>
  <si>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</si>
  <si>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</si>
  <si>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</si>
  <si>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</si>
  <si>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</si>
  <si>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</si>
  <si>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</si>
  <si>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</si>
  <si>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</si>
  <si>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</si>
  <si>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</si>
  <si>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</si>
  <si>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</si>
  <si>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</si>
  <si>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</si>
  <si>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</si>
  <si>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</si>
  <si>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</si>
  <si>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</si>
  <si>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</si>
  <si>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</si>
  <si>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</si>
  <si>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</si>
  <si>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</si>
  <si>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</si>
  <si>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</si>
  <si>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</si>
  <si>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</si>
  <si>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</si>
  <si>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</si>
  <si>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</si>
  <si>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</si>
  <si>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</si>
  <si>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</si>
  <si>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</si>
  <si>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</si>
  <si>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</si>
  <si>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</si>
  <si>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</si>
  <si>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</si>
  <si>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</si>
  <si>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</si>
  <si>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</si>
  <si>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</si>
  <si>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</si>
  <si>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</si>
  <si>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</si>
  <si>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</si>
  <si>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</si>
  <si>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</si>
  <si>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</si>
  <si>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</si>
  <si>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</si>
  <si>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</si>
  <si>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</si>
  <si>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</si>
  <si>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</si>
  <si>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</si>
  <si>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</si>
  <si>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</si>
  <si>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</si>
  <si>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</si>
  <si>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</si>
  <si>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</si>
  <si>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</si>
  <si>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</si>
  <si>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</si>
  <si>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</si>
  <si>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</si>
  <si>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</si>
  <si>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</si>
  <si>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</si>
  <si>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</si>
  <si>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</si>
  <si>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</si>
  <si>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</si>
  <si>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</si>
  <si>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</si>
  <si>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</si>
  <si>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</si>
  <si>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</si>
  <si>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</si>
  <si>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</si>
  <si>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</si>
  <si>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</si>
  <si>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</si>
  <si>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</si>
  <si>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</si>
  <si>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</si>
  <si>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</si>
  <si>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</si>
  <si>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</si>
  <si>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</si>
  <si>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</si>
  <si>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</si>
  <si>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</si>
  <si>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</si>
  <si>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</si>
  <si>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</si>
  <si>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</si>
  <si>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</si>
  <si>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</si>
  <si>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</si>
  <si>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</si>
  <si>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</si>
  <si>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</si>
  <si>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</si>
  <si>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</si>
  <si>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</si>
  <si>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</si>
  <si>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</si>
  <si>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</si>
  <si>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</si>
  <si>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</si>
  <si>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</si>
  <si>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</si>
  <si>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</si>
  <si>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</si>
  <si>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</si>
  <si>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</si>
  <si>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</si>
  <si>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</si>
  <si>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</si>
  <si>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</si>
  <si>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</si>
  <si>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</si>
  <si>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</si>
  <si>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</si>
  <si>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</si>
  <si>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</si>
  <si>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</si>
  <si>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</si>
  <si>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</si>
  <si>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</si>
  <si>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</si>
  <si>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</si>
  <si>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</si>
  <si>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</si>
  <si>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</si>
  <si>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</si>
  <si>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</si>
  <si>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</si>
  <si>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</si>
  <si>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</si>
  <si>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</si>
  <si>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</si>
  <si>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</si>
  <si>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</si>
  <si>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</si>
  <si>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</si>
  <si>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</si>
  <si>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</si>
  <si>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</si>
  <si>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</si>
  <si>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</si>
  <si>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</si>
  <si>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</si>
  <si>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</si>
  <si>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</si>
  <si>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</si>
  <si>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</si>
  <si>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</si>
  <si>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</si>
  <si>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</si>
  <si>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</si>
  <si>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</si>
  <si>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</si>
  <si>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</si>
  <si>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</si>
  <si>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</si>
  <si>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</si>
  <si>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</si>
  <si>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</si>
  <si>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</si>
  <si>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</si>
  <si>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</si>
  <si>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</si>
  <si>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</si>
  <si>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</si>
  <si>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</si>
  <si>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</si>
  <si>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</si>
  <si>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</si>
  <si>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</si>
  <si>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</si>
  <si>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</si>
  <si>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</si>
  <si>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</si>
  <si>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</si>
  <si>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</si>
  <si>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</si>
  <si>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</si>
  <si>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</si>
  <si>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</si>
  <si>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</si>
  <si>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</si>
  <si>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</si>
  <si>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</si>
  <si>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</si>
  <si>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</si>
  <si>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</si>
  <si>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</si>
  <si>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</si>
  <si>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</si>
  <si>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</si>
  <si>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</si>
  <si>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</si>
  <si>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</si>
  <si>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</si>
  <si>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</si>
  <si>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</si>
  <si>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</si>
  <si>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</si>
  <si>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</si>
  <si>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</si>
  <si>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</si>
  <si>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</si>
  <si>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</si>
  <si>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</si>
  <si>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</si>
  <si>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</si>
  <si>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</si>
  <si>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</si>
  <si>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</si>
  <si>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</si>
  <si>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</si>
  <si>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</si>
  <si>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</si>
  <si>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</si>
  <si>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</si>
  <si>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</si>
  <si>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</si>
  <si>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</si>
  <si>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</si>
  <si>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</si>
  <si>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</si>
  <si>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</si>
  <si>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</si>
  <si>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</si>
  <si>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</si>
  <si>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</si>
  <si>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</si>
  <si>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</si>
  <si>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</si>
  <si>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</si>
  <si>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</si>
  <si>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</si>
  <si>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</si>
  <si>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</si>
  <si>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</si>
  <si>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</si>
  <si>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</si>
  <si>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</si>
  <si>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</si>
  <si>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</si>
  <si>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</si>
  <si>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</si>
  <si>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</si>
  <si>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</si>
  <si>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</si>
  <si>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</si>
  <si>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</si>
  <si>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</si>
  <si>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</si>
  <si>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</si>
  <si>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</si>
  <si>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</si>
  <si>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</si>
  <si>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</si>
  <si>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</si>
  <si>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</si>
  <si>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</si>
  <si>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</si>
  <si>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</si>
  <si>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</si>
  <si>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</si>
  <si>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</si>
  <si>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</si>
  <si>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</si>
  <si>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</si>
  <si>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</si>
  <si>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</si>
  <si>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</si>
  <si>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</si>
  <si>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</si>
  <si>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</si>
  <si>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</si>
  <si>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</si>
  <si>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</si>
  <si>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</si>
  <si>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</si>
  <si>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</si>
  <si>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</si>
  <si>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</si>
  <si>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</si>
  <si>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</si>
  <si>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</si>
  <si>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</si>
  <si>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</si>
  <si>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</si>
  <si>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</si>
  <si>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</si>
  <si>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</si>
  <si>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</si>
  <si>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</si>
  <si>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</si>
  <si>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</si>
  <si>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</si>
  <si>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</si>
  <si>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</si>
  <si>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</si>
  <si>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</si>
  <si>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</si>
  <si>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</si>
  <si>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</si>
  <si>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</si>
  <si>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</si>
  <si>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</si>
  <si>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</si>
  <si>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</si>
  <si>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</si>
  <si>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</si>
  <si>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</si>
  <si>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</si>
  <si>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</si>
  <si>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</si>
  <si>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</si>
  <si>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</si>
  <si>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</si>
  <si>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</si>
  <si>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</si>
  <si>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</si>
  <si>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</si>
  <si>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</si>
  <si>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</si>
  <si>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</si>
  <si>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</si>
  <si>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</si>
  <si>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</si>
  <si>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</si>
  <si>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</si>
  <si>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</si>
  <si>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</si>
  <si>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</si>
  <si>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</si>
  <si>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</si>
  <si>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</si>
  <si>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</si>
  <si>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</si>
  <si>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</si>
  <si>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</si>
  <si>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</si>
  <si>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</si>
  <si>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</si>
  <si>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</si>
  <si>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</si>
  <si>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</si>
  <si>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</si>
  <si>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</si>
  <si>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</si>
  <si>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</si>
  <si>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</si>
  <si>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</si>
  <si>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</si>
  <si>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</si>
  <si>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</si>
  <si>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</si>
  <si>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</si>
  <si>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</si>
  <si>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</si>
  <si>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</si>
  <si>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</si>
  <si>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</si>
  <si>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</si>
  <si>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</si>
  <si>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</si>
  <si>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</si>
  <si>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</si>
  <si>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</si>
  <si>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</si>
  <si>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</si>
  <si>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</si>
  <si>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</si>
  <si>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</si>
  <si>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</si>
  <si>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</si>
  <si>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</si>
  <si>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</si>
  <si>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</si>
  <si>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</si>
  <si>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</si>
  <si>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</si>
  <si>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</si>
  <si>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</si>
  <si>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</si>
  <si>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</si>
  <si>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</si>
  <si>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</si>
  <si>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</si>
  <si>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</si>
  <si>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</si>
  <si>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</si>
  <si>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</si>
  <si>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</si>
  <si>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</si>
  <si>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</si>
  <si>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</si>
  <si>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</si>
  <si>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</si>
  <si>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</si>
  <si>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</si>
  <si>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</si>
  <si>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</si>
  <si>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</si>
  <si>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</si>
  <si>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</si>
  <si>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</si>
  <si>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</si>
  <si>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</si>
  <si>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</si>
  <si>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</si>
  <si>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</si>
  <si>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</si>
  <si>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</si>
  <si>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</si>
  <si>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</si>
  <si>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</si>
  <si>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</si>
  <si>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</si>
  <si>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</si>
  <si>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</si>
  <si>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</si>
  <si>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</si>
  <si>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</si>
  <si>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</si>
  <si>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</si>
  <si>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</si>
  <si>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</si>
  <si>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</si>
  <si>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</si>
  <si>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</si>
  <si>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</si>
  <si>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</si>
  <si>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</si>
  <si>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</si>
  <si>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</si>
  <si>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</si>
  <si>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</si>
  <si>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</si>
  <si>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</si>
  <si>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</si>
  <si>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</si>
  <si>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</si>
  <si>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</si>
  <si>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</si>
  <si>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</si>
  <si>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</si>
  <si>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</si>
  <si>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</si>
  <si>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</si>
  <si>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</si>
  <si>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</si>
  <si>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</si>
  <si>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</si>
  <si>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</si>
  <si>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</si>
  <si>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</si>
  <si>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</si>
  <si>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</si>
  <si>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</si>
  <si>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</si>
  <si>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</si>
  <si>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</si>
  <si>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</si>
  <si>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</si>
  <si>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</si>
  <si>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</si>
  <si>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</si>
  <si>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</si>
  <si>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</si>
  <si>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</si>
  <si>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</si>
  <si>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</si>
  <si>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</si>
  <si>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</si>
  <si>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</si>
  <si>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</si>
  <si>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</si>
  <si>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</si>
  <si>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</si>
  <si>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</si>
  <si>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</si>
  <si>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</si>
  <si>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</si>
  <si>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</si>
  <si>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</si>
  <si>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</si>
  <si>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</si>
  <si>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</si>
  <si>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</si>
  <si>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</si>
  <si>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</si>
  <si>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</si>
  <si>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</si>
  <si>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</si>
  <si>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</si>
  <si>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</si>
  <si>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</si>
  <si>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</si>
  <si>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</si>
  <si>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</si>
  <si>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</si>
  <si>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</si>
  <si>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</si>
  <si>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</si>
  <si>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</si>
  <si>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</si>
  <si>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</si>
  <si>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</si>
  <si>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</si>
  <si>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</si>
  <si>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</si>
  <si>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</si>
  <si>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</si>
  <si>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</si>
  <si>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</si>
  <si>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</si>
  <si>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</si>
  <si>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</si>
  <si>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</si>
  <si>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</si>
  <si>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</si>
  <si>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</si>
  <si>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</si>
  <si>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</si>
  <si>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</si>
  <si>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</si>
  <si>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</si>
  <si>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</si>
  <si>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</si>
  <si>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</si>
  <si>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</si>
  <si>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</si>
  <si>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</si>
  <si>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</si>
  <si>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</si>
  <si>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</si>
  <si>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</si>
  <si>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</si>
  <si>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</si>
  <si>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</si>
  <si>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</si>
  <si>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</si>
  <si>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</si>
  <si>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</si>
  <si>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</si>
  <si>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</si>
  <si>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</si>
  <si>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</si>
  <si>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</si>
  <si>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</si>
  <si>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</si>
  <si>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</si>
  <si>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</si>
  <si>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</si>
  <si>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</si>
  <si>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</si>
  <si>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</si>
  <si>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</si>
  <si>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</si>
  <si>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</si>
  <si>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</si>
  <si>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</si>
  <si>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</si>
  <si>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</si>
  <si>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</si>
  <si>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</si>
  <si>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</si>
  <si>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</si>
  <si>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</si>
  <si>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</si>
  <si>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</si>
  <si>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</si>
  <si>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</si>
  <si>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</si>
  <si>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</si>
  <si>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</si>
  <si>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</si>
  <si>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</si>
  <si>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</si>
  <si>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</si>
  <si>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</si>
  <si>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</si>
  <si>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</si>
  <si>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</si>
  <si>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</si>
  <si>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</si>
  <si>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</si>
  <si>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</si>
  <si>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</si>
  <si>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</si>
  <si>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</si>
  <si>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</si>
  <si>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</si>
  <si>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</si>
  <si>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</si>
  <si>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</si>
  <si>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</si>
  <si>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</si>
  <si>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</si>
  <si>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</si>
  <si>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</si>
  <si>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</si>
  <si>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</si>
  <si>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</si>
  <si>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</si>
  <si>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</si>
  <si>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</si>
  <si>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</si>
  <si>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</si>
  <si>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</si>
  <si>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</si>
  <si>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</si>
  <si>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</si>
  <si>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</si>
  <si>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</si>
  <si>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</si>
  <si>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</si>
  <si>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</si>
  <si>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</si>
  <si>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</si>
  <si>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</si>
  <si>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</si>
  <si>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</si>
  <si>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</si>
  <si>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</si>
  <si>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</si>
  <si>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</si>
  <si>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</si>
  <si>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</si>
  <si>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</si>
  <si>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</si>
  <si>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</si>
  <si>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</si>
  <si>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</si>
  <si>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</si>
  <si>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</si>
  <si>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</si>
  <si>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</si>
  <si>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</si>
  <si>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</si>
  <si>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</si>
  <si>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</si>
  <si>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</si>
  <si>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</si>
  <si>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</si>
  <si>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</si>
  <si>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</si>
  <si>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</si>
  <si>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</si>
  <si>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</si>
  <si>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</si>
  <si>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</si>
  <si>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</si>
  <si>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</si>
  <si>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</si>
  <si>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</si>
  <si>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</si>
  <si>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</si>
  <si>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</si>
  <si>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</si>
  <si>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</si>
  <si>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</si>
  <si>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</si>
  <si>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</si>
  <si>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</si>
  <si>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</si>
  <si>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</si>
  <si>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</si>
  <si>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</si>
  <si>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</si>
  <si>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</si>
  <si>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</si>
  <si>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</si>
  <si>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</si>
  <si>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</si>
  <si>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</si>
  <si>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</si>
  <si>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</si>
  <si>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</si>
  <si>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</si>
  <si>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</si>
  <si>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</si>
  <si>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</si>
  <si>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</si>
  <si>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</si>
  <si>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</si>
  <si>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</si>
  <si>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</si>
  <si>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</si>
  <si>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</si>
  <si>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</si>
  <si>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</si>
  <si>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</si>
  <si>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</si>
  <si>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</si>
  <si>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</si>
  <si>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</si>
  <si>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</si>
  <si>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</si>
  <si>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</si>
  <si>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</si>
  <si>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</si>
  <si>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</si>
  <si>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</si>
  <si>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</si>
  <si>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</si>
  <si>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</si>
  <si>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</si>
  <si>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</si>
  <si>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</si>
  <si>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</si>
  <si>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</si>
  <si>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</si>
  <si>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</si>
  <si>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</si>
  <si>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</si>
  <si>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</si>
  <si>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</si>
  <si>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</si>
  <si>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</si>
  <si>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</si>
  <si>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</si>
  <si>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</si>
  <si>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</si>
  <si>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</si>
  <si>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</si>
  <si>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</si>
  <si>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</si>
  <si>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</si>
  <si>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</si>
  <si>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</si>
  <si>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</si>
  <si>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</si>
  <si>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</si>
  <si>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</si>
  <si>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</si>
  <si>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</si>
  <si>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</si>
  <si>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</si>
  <si>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</si>
  <si>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</si>
  <si>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</si>
  <si>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</si>
  <si>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</si>
  <si>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</si>
  <si>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</si>
  <si>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</si>
  <si>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</si>
  <si>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</si>
  <si>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</si>
  <si>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</si>
  <si>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</si>
  <si>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</si>
  <si>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</si>
  <si>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</si>
  <si>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</si>
  <si>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</si>
  <si>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</si>
  <si>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</si>
  <si>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</si>
  <si>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</si>
  <si>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</si>
  <si>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</si>
  <si>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</si>
  <si>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</si>
  <si>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</si>
  <si>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</si>
  <si>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</si>
  <si>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</si>
  <si>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</si>
  <si>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</si>
  <si>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</si>
  <si>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</si>
  <si>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</si>
  <si>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</si>
  <si>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</si>
  <si>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</si>
  <si>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</si>
  <si>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</si>
  <si>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</si>
  <si>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</si>
  <si>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</si>
  <si>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</si>
  <si>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</si>
  <si>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</si>
  <si>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</si>
  <si>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</si>
  <si>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</si>
  <si>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</si>
  <si>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</si>
  <si>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</si>
  <si>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</si>
  <si>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</si>
  <si>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</si>
  <si>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</si>
  <si>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</si>
  <si>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</si>
  <si>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</si>
  <si>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</si>
  <si>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</si>
  <si>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</si>
  <si>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</si>
  <si>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</si>
  <si>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</si>
  <si>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</si>
  <si>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</si>
  <si>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</si>
  <si>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</si>
  <si>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</si>
  <si>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</si>
  <si>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</si>
  <si>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</si>
  <si>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</si>
  <si>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</si>
  <si>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</si>
  <si>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</si>
  <si>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</si>
  <si>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</si>
  <si>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</si>
  <si>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</si>
  <si>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</si>
  <si>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</si>
  <si>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</si>
  <si>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</si>
  <si>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</si>
  <si>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</si>
  <si>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</si>
  <si>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</si>
  <si>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</si>
  <si>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</si>
  <si>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</si>
  <si>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</si>
  <si>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</si>
  <si>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</si>
  <si>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</si>
  <si>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</si>
  <si>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</si>
  <si>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</si>
  <si>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</si>
  <si>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</si>
  <si>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</si>
  <si>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</si>
  <si>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</si>
  <si>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</si>
  <si>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</si>
  <si>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</si>
  <si>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</si>
  <si>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</si>
  <si>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</si>
  <si>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</si>
  <si>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</si>
  <si>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</si>
  <si>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</si>
  <si>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</si>
  <si>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</si>
  <si>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</si>
  <si>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</si>
  <si>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</si>
  <si>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</si>
  <si>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</si>
  <si>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</si>
  <si>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</si>
  <si>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</si>
  <si>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</si>
  <si>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</si>
  <si>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</si>
  <si>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</si>
  <si>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</si>
  <si>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</si>
  <si>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</si>
  <si>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</si>
  <si>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</si>
  <si>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</si>
  <si>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</si>
  <si>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</si>
  <si>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</si>
  <si>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</si>
  <si>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</si>
  <si>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</si>
  <si>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</si>
  <si>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</si>
  <si>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</si>
  <si>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</si>
  <si>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</si>
  <si>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</si>
  <si>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</si>
  <si>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</si>
  <si>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</si>
  <si>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</si>
  <si>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</si>
  <si>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</si>
  <si>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</si>
  <si>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</si>
  <si>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</si>
  <si>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</si>
  <si>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</si>
  <si>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</si>
  <si>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</si>
  <si>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</si>
  <si>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</si>
  <si>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</si>
  <si>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</si>
  <si>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</si>
  <si>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</si>
  <si>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</si>
  <si>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</si>
  <si>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</si>
  <si>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</si>
  <si>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</si>
  <si>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</si>
  <si>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</si>
  <si>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</si>
  <si>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</si>
  <si>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</si>
  <si>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</si>
  <si>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</si>
  <si>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</si>
  <si>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</si>
  <si>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</si>
  <si>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</si>
  <si>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</si>
  <si>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</si>
  <si>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</si>
  <si>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</si>
  <si>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</si>
  <si>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</si>
  <si>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</si>
  <si>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</si>
  <si>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</si>
  <si>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</si>
  <si>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</si>
  <si>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</si>
  <si>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</si>
  <si>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</si>
  <si>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</si>
  <si>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</si>
  <si>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</si>
  <si>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</si>
  <si>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</si>
  <si>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</si>
  <si>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</si>
  <si>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</si>
  <si>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</si>
  <si>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</si>
  <si>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</si>
  <si>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</si>
  <si>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</si>
  <si>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</si>
  <si>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</si>
  <si>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</si>
  <si>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</si>
  <si>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</si>
  <si>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</si>
  <si>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</si>
  <si>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</si>
  <si>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</si>
  <si>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</si>
  <si>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</si>
  <si>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</si>
  <si>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</si>
  <si>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</si>
  <si>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</si>
  <si>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</si>
  <si>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</si>
  <si>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</si>
  <si>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</si>
  <si>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</si>
  <si>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</si>
  <si>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</si>
  <si>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</si>
  <si>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</si>
  <si>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</si>
  <si>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</si>
  <si>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</si>
  <si>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</si>
  <si>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</si>
  <si>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</si>
  <si>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</si>
  <si>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</si>
  <si>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</si>
  <si>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</si>
  <si>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</si>
  <si>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</si>
  <si>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</si>
  <si>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</si>
  <si>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</si>
  <si>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</si>
  <si>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</si>
  <si>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</si>
  <si>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</si>
  <si>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</si>
  <si>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</si>
  <si>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</si>
  <si>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</si>
  <si>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</si>
  <si>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</si>
  <si>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</si>
  <si>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</si>
  <si>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</si>
  <si>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</si>
  <si>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</si>
  <si>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</si>
  <si>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</si>
  <si>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</si>
  <si>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</si>
  <si>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</si>
  <si>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</si>
  <si>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</si>
  <si>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</si>
  <si>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</si>
  <si>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</si>
  <si>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</si>
  <si>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</si>
  <si>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</si>
  <si>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</si>
  <si>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</si>
  <si>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</si>
  <si>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</si>
  <si>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</si>
  <si>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</si>
  <si>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</si>
  <si>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</si>
  <si>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</si>
  <si>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</si>
  <si>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</si>
  <si>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</si>
  <si>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</si>
  <si>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</si>
  <si>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</si>
  <si>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</si>
  <si>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</si>
  <si>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</si>
  <si>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</si>
  <si>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</si>
  <si>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</si>
  <si>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</si>
  <si>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</si>
  <si>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</si>
  <si>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</si>
  <si>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</si>
  <si>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</si>
  <si>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</si>
  <si>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</si>
  <si>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</si>
  <si>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</si>
  <si>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</si>
  <si>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</si>
  <si>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</si>
  <si>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</si>
  <si>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</si>
  <si>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</si>
  <si>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</si>
  <si>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</si>
  <si>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</si>
  <si>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</si>
  <si>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</si>
  <si>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</si>
  <si>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</si>
  <si>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</si>
  <si>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</si>
  <si>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</si>
  <si>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</si>
  <si>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</si>
  <si>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</si>
  <si>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</si>
  <si>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</si>
  <si>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</si>
  <si>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</si>
  <si>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</si>
  <si>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</si>
  <si>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</si>
  <si>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</si>
  <si>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</si>
  <si>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</si>
  <si>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</si>
  <si>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</si>
  <si>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</si>
  <si>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</si>
  <si>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</si>
  <si>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</si>
  <si>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</si>
  <si>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</si>
  <si>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</si>
  <si>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</si>
  <si>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</si>
  <si>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</si>
  <si>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</si>
  <si>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</si>
  <si>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</si>
  <si>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</si>
  <si>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</si>
  <si>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</si>
  <si>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</si>
  <si>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</si>
  <si>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</si>
  <si>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</si>
  <si>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</si>
  <si>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</si>
  <si>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</si>
  <si>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</si>
  <si>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</si>
  <si>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</si>
  <si>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</si>
  <si>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</si>
  <si>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</si>
  <si>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</si>
  <si>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</si>
  <si>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</si>
  <si>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</si>
  <si>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</si>
  <si>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</si>
  <si>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</si>
  <si>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</si>
  <si>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</si>
  <si>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</si>
  <si>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</si>
  <si>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</si>
  <si>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</si>
  <si>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</si>
  <si>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</si>
  <si>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</si>
  <si>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</si>
  <si>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</si>
  <si>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</si>
  <si>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</si>
  <si>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</si>
  <si>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</si>
  <si>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</si>
  <si>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</si>
  <si>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</si>
  <si>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</si>
  <si>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</si>
  <si>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</si>
  <si>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</si>
  <si>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</si>
  <si>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</si>
  <si>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</si>
  <si>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</si>
  <si>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</si>
  <si>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</si>
  <si>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</si>
  <si>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</si>
  <si>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</si>
  <si>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</si>
  <si>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</si>
  <si>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</si>
  <si>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</si>
  <si>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</si>
  <si>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</si>
  <si>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</si>
  <si>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</si>
  <si>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</si>
  <si>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</si>
  <si>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</si>
  <si>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</si>
  <si>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</si>
  <si>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</si>
  <si>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</si>
  <si>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</si>
  <si>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</si>
  <si>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</si>
  <si>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</si>
  <si>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</si>
  <si>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</si>
  <si>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</si>
  <si>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</si>
  <si>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</si>
  <si>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</si>
  <si>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</si>
  <si>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</si>
  <si>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</si>
  <si>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</si>
  <si>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</si>
  <si>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</si>
  <si>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</si>
  <si>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</si>
  <si>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</si>
  <si>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</si>
  <si>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</si>
  <si>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</si>
  <si>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</si>
  <si>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</si>
  <si>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</si>
  <si>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</si>
  <si>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</si>
  <si>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</si>
  <si>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</si>
  <si>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</si>
  <si>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</si>
  <si>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</si>
  <si>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</si>
  <si>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</si>
  <si>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</si>
  <si>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</si>
  <si>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</si>
  <si>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</si>
  <si>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</si>
  <si>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</si>
  <si>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</si>
  <si>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</si>
  <si>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</si>
  <si>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</si>
  <si>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</si>
  <si>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</si>
  <si>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</si>
  <si>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</si>
  <si>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</si>
  <si>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</si>
  <si>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</si>
  <si>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</si>
  <si>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</si>
  <si>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</si>
  <si>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</si>
  <si>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</si>
  <si>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</si>
  <si>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</si>
  <si>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</si>
  <si>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</si>
  <si>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</si>
  <si>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</si>
  <si>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</si>
  <si>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</si>
  <si>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</si>
  <si>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</si>
  <si>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</si>
  <si>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</si>
  <si>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</si>
  <si>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</si>
  <si>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</si>
  <si>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</si>
  <si>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</si>
  <si>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</si>
  <si>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</si>
  <si>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</si>
  <si>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</si>
  <si>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</si>
  <si>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</si>
  <si>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</si>
  <si>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</si>
  <si>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</si>
  <si>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</si>
  <si>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</si>
  <si>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</si>
  <si>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</si>
  <si>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</si>
  <si>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</si>
  <si>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</si>
  <si>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</si>
  <si>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</si>
  <si>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</si>
  <si>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</si>
  <si>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</si>
  <si>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</si>
  <si>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</si>
  <si>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</si>
  <si>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</si>
  <si>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</si>
  <si>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</si>
  <si>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</si>
  <si>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</si>
  <si>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</si>
  <si>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</si>
  <si>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</si>
  <si>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</si>
  <si>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</si>
  <si>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</si>
  <si>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</si>
  <si>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</si>
  <si>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</si>
  <si>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</si>
  <si>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</si>
  <si>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</si>
  <si>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</si>
  <si>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</si>
  <si>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</si>
  <si>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</si>
  <si>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</si>
  <si>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</si>
  <si>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</si>
  <si>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</si>
  <si>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</si>
  <si>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</si>
  <si>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</si>
  <si>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</si>
  <si>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</si>
  <si>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</si>
  <si>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</si>
  <si>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</si>
  <si>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</si>
  <si>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</si>
  <si>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</si>
  <si>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</si>
  <si>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</si>
  <si>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</si>
  <si>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</si>
  <si>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</si>
  <si>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</si>
  <si>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</si>
  <si>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</si>
  <si>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</si>
  <si>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</si>
  <si>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</si>
  <si>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</si>
  <si>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</si>
  <si>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</si>
  <si>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</si>
  <si>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</si>
  <si>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</si>
  <si>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</si>
  <si>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</si>
  <si>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</si>
  <si>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</si>
  <si>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</si>
  <si>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</si>
  <si>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</si>
  <si>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</si>
  <si>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</si>
  <si>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</si>
  <si>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</si>
  <si>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</si>
  <si>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</si>
  <si>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</si>
  <si>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</si>
  <si>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</si>
  <si>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</si>
  <si>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</si>
  <si>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</si>
  <si>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</si>
  <si>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</si>
  <si>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</si>
  <si>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</si>
  <si>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</si>
  <si>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</si>
  <si>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</si>
  <si>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</si>
  <si>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</si>
  <si>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</si>
  <si>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</si>
  <si>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</si>
  <si>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</si>
  <si>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</si>
  <si>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</si>
  <si>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</si>
  <si>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</si>
  <si>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</si>
  <si>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</si>
  <si>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</si>
  <si>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</si>
  <si>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</si>
  <si>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</si>
  <si>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</si>
  <si>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</si>
  <si>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</si>
  <si>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</si>
  <si>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</si>
  <si>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</si>
  <si>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</si>
  <si>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</si>
  <si>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</si>
  <si>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</si>
  <si>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</si>
  <si>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</si>
  <si>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</si>
  <si>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</si>
  <si>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</si>
  <si>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</si>
  <si>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</si>
  <si>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</si>
  <si>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</si>
  <si>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</si>
  <si>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</si>
  <si>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</si>
  <si>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</si>
  <si>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</si>
  <si>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</si>
  <si>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</si>
  <si>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</si>
  <si>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</si>
  <si>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</si>
  <si>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</si>
  <si>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</si>
  <si>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</si>
  <si>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</si>
  <si>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</si>
  <si>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</si>
  <si>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</si>
  <si>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</si>
  <si>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</si>
  <si>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</si>
  <si>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</si>
  <si>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</si>
  <si>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</si>
  <si>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</si>
  <si>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</si>
  <si>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</si>
  <si>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</si>
  <si>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</si>
  <si>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</si>
  <si>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</si>
  <si>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</si>
  <si>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</si>
  <si>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</si>
  <si>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</si>
  <si>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</si>
  <si>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</si>
  <si>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</si>
  <si>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</si>
  <si>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</si>
  <si>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</si>
  <si>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</si>
  <si>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</si>
  <si>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</si>
  <si>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</si>
  <si>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</si>
  <si>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</si>
  <si>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</si>
  <si>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</si>
  <si>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</si>
  <si>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</si>
  <si>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</si>
  <si>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</si>
  <si>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</si>
  <si>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</si>
  <si>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</si>
  <si>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</si>
  <si>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</si>
  <si>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</si>
  <si>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</si>
  <si>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</si>
  <si>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</si>
  <si>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</si>
  <si>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</si>
  <si>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</si>
  <si>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</si>
  <si>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</si>
  <si>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</si>
  <si>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</si>
  <si>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</si>
  <si>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</si>
  <si>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</si>
  <si>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</si>
  <si>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</si>
  <si>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</si>
  <si>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</si>
  <si>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</si>
  <si>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</si>
  <si>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</si>
  <si>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</si>
  <si>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</si>
  <si>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</si>
  <si>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</si>
  <si>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</si>
  <si>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</si>
  <si>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</si>
  <si>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</si>
  <si>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</si>
  <si>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</si>
  <si>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</si>
  <si>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</si>
  <si>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</si>
  <si>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</si>
  <si>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</si>
  <si>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</si>
  <si>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</si>
  <si>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</si>
  <si>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</si>
  <si>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</si>
  <si>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</si>
  <si>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</si>
  <si>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</si>
  <si>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</si>
  <si>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</si>
  <si>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</si>
  <si>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</si>
  <si>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</si>
  <si>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</si>
  <si>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</si>
  <si>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</si>
  <si>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</si>
  <si>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</si>
  <si>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</si>
  <si>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</si>
  <si>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</si>
  <si>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</si>
  <si>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</si>
  <si>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</si>
  <si>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</si>
  <si>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</si>
  <si>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</si>
  <si>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</si>
  <si>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</si>
  <si>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</si>
  <si>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</si>
  <si>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</si>
  <si>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</si>
  <si>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</si>
  <si>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</si>
  <si>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</si>
  <si>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</si>
  <si>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</si>
  <si>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</si>
  <si>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</si>
  <si>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</si>
  <si>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</si>
  <si>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</si>
  <si>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</si>
  <si>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</si>
  <si>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</si>
  <si>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</si>
  <si>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</si>
  <si>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</si>
  <si>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</si>
  <si>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</si>
  <si>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</si>
  <si>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</si>
  <si>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</si>
  <si>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</si>
  <si>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</si>
  <si>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</si>
  <si>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</si>
  <si>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</si>
  <si>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</si>
  <si>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</si>
  <si>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</si>
  <si>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</si>
  <si>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</si>
  <si>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</si>
  <si>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</si>
  <si>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</si>
  <si>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</si>
  <si>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</si>
  <si>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</si>
  <si>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</si>
  <si>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</si>
  <si>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</si>
  <si>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</si>
  <si>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</si>
  <si>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</si>
  <si>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</si>
  <si>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</si>
  <si>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</si>
  <si>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</si>
  <si>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</si>
  <si>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</si>
  <si>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</si>
  <si>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</si>
  <si>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</si>
  <si>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</si>
  <si>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</si>
  <si>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</si>
  <si>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</si>
  <si>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</si>
  <si>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</si>
  <si>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</si>
  <si>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</si>
  <si>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</si>
  <si>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</si>
  <si>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</si>
  <si>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</si>
  <si>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</si>
  <si>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</si>
  <si>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</si>
  <si>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</si>
  <si>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</si>
  <si>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</si>
  <si>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</si>
  <si>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</si>
  <si>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</si>
  <si>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</si>
  <si>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</si>
  <si>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</si>
  <si>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</si>
  <si>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</si>
  <si>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</si>
  <si>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</si>
  <si>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</si>
  <si>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</si>
  <si>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</si>
  <si>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</si>
  <si>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</si>
  <si>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</si>
  <si>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</si>
  <si>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</si>
  <si>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</si>
  <si>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</si>
  <si>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</si>
  <si>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</si>
  <si>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</si>
  <si>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</si>
  <si>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</si>
  <si>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</si>
  <si>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</si>
  <si>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</si>
  <si>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</si>
  <si>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</si>
  <si>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</si>
  <si>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</si>
  <si>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</si>
  <si>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</si>
  <si>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</si>
  <si>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</si>
  <si>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</si>
  <si>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</si>
  <si>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</si>
  <si>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</si>
  <si>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</si>
  <si>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</si>
  <si>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</si>
  <si>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</si>
  <si>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</si>
  <si>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</si>
  <si>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</si>
  <si>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</si>
  <si>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</si>
  <si>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</si>
  <si>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</si>
  <si>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</si>
  <si>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</si>
  <si>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</si>
  <si>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</si>
  <si>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</si>
  <si>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</si>
  <si>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</si>
  <si>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</si>
  <si>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</si>
  <si>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</si>
  <si>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</si>
  <si>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</si>
  <si>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</si>
  <si>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</si>
  <si>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</si>
  <si>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</si>
  <si>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</si>
  <si>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</si>
  <si>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</si>
  <si>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</si>
  <si>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</si>
  <si>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</si>
  <si>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</si>
  <si>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</si>
  <si>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</si>
  <si>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</si>
  <si>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</si>
  <si>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</si>
  <si>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</si>
  <si>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</si>
  <si>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</si>
  <si>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</si>
  <si>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</si>
  <si>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</si>
  <si>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</si>
  <si>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</si>
  <si>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</si>
  <si>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</si>
  <si>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</si>
  <si>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</si>
  <si>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</si>
  <si>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</si>
  <si>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</si>
  <si>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</si>
  <si>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</si>
  <si>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</si>
  <si>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</si>
  <si>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</si>
  <si>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</si>
  <si>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</si>
  <si>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</si>
  <si>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</si>
  <si>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</si>
  <si>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</si>
  <si>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</si>
  <si>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</si>
  <si>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</si>
  <si>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</si>
  <si>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</si>
  <si>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</si>
  <si>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</si>
  <si>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</si>
  <si>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</si>
  <si>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</si>
  <si>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</si>
  <si>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</si>
  <si>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</si>
  <si>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</si>
  <si>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</si>
  <si>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</si>
  <si>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</si>
  <si>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</si>
  <si>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</si>
  <si>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</si>
  <si>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</si>
  <si>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</si>
  <si>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</si>
  <si>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</si>
  <si>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</si>
  <si>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</si>
  <si>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</si>
  <si>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</si>
  <si>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</si>
  <si>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</si>
  <si>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</si>
  <si>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</si>
  <si>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</si>
  <si>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</si>
  <si>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</si>
  <si>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</si>
  <si>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</si>
  <si>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</si>
  <si>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</si>
  <si>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</si>
  <si>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</si>
  <si>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</si>
  <si>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</si>
  <si>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</si>
  <si>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</si>
  <si>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</si>
  <si>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</si>
  <si>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</si>
  <si>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</si>
  <si>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</si>
  <si>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</si>
  <si>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</si>
  <si>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</si>
  <si>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</si>
  <si>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</si>
  <si>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</si>
  <si>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</si>
  <si>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</si>
  <si>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</si>
  <si>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</si>
  <si>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</si>
  <si>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</si>
  <si>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</si>
  <si>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</si>
  <si>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</si>
  <si>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</si>
  <si>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</si>
  <si>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</si>
  <si>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</si>
  <si>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</si>
  <si>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</si>
  <si>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</si>
  <si>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</si>
  <si>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</si>
  <si>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</si>
  <si>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</si>
  <si>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</si>
  <si>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</si>
  <si>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</si>
  <si>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</si>
  <si>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</si>
  <si>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</si>
  <si>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</si>
  <si>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</si>
  <si>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</si>
  <si>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</si>
  <si>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</si>
  <si>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</si>
  <si>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</si>
  <si>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</si>
  <si>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</si>
  <si>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</si>
  <si>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</si>
  <si>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</si>
  <si>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</si>
  <si>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</si>
  <si>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</si>
  <si>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</si>
  <si>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</si>
  <si>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</si>
  <si>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</si>
  <si>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</si>
  <si>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</si>
  <si>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</si>
  <si>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</si>
  <si>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</si>
  <si>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</si>
  <si>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</si>
  <si>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</si>
  <si>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</si>
  <si>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</si>
  <si>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</si>
  <si>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</si>
  <si>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</si>
  <si>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</si>
  <si>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</si>
  <si>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</si>
  <si>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</si>
  <si>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</si>
  <si>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</si>
  <si>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</si>
  <si>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</si>
  <si>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</si>
  <si>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</si>
  <si>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</si>
  <si>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</si>
  <si>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</si>
  <si>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</si>
  <si>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</si>
  <si>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</si>
  <si>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</si>
  <si>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</si>
  <si>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</si>
  <si>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</si>
  <si>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</si>
  <si>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</si>
  <si>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</si>
  <si>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</si>
  <si>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</si>
  <si>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</si>
  <si>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</si>
  <si>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</si>
  <si>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</si>
  <si>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</si>
  <si>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</si>
  <si>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</si>
  <si>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</si>
  <si>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</si>
  <si>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</si>
  <si>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</si>
  <si>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</si>
  <si>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</si>
  <si>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</si>
  <si>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</si>
  <si>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</si>
  <si>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</si>
  <si>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</si>
  <si>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</si>
  <si>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</si>
  <si>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</si>
  <si>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</si>
  <si>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</si>
  <si>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</si>
  <si>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</si>
  <si>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</si>
  <si>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</si>
  <si>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</si>
  <si>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</si>
  <si>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</si>
  <si>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</si>
  <si>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</si>
  <si>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</si>
  <si>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</si>
  <si>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</si>
  <si>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</si>
  <si>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</si>
  <si>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</si>
  <si>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</si>
  <si>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</si>
  <si>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</si>
  <si>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</si>
  <si>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</si>
  <si>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</si>
  <si>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</si>
  <si>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</si>
  <si>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</si>
  <si>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</si>
  <si>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</si>
  <si>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</si>
  <si>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</si>
  <si>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</si>
  <si>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</si>
  <si>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</si>
  <si>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</si>
  <si>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</si>
  <si>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</si>
  <si>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</si>
  <si>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</si>
  <si>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</si>
  <si>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</si>
  <si>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</si>
  <si>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</si>
  <si>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</si>
  <si>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</si>
  <si>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</si>
  <si>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</si>
  <si>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</si>
  <si>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</si>
  <si>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</si>
  <si>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</si>
  <si>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</si>
  <si>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</si>
  <si>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</si>
  <si>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</si>
  <si>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</si>
  <si>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</si>
  <si>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</si>
  <si>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</si>
  <si>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</si>
  <si>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</si>
  <si>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</si>
  <si>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</si>
  <si>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</si>
  <si>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</si>
  <si>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</si>
  <si>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</si>
  <si>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</si>
  <si>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</si>
  <si>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</si>
  <si>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</si>
  <si>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</si>
  <si>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</si>
  <si>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</si>
  <si>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</si>
  <si>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</si>
  <si>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</si>
  <si>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</si>
  <si>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</si>
  <si>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</si>
  <si>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</si>
  <si>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</si>
  <si>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</si>
  <si>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</si>
  <si>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</si>
  <si>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</si>
  <si>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</si>
  <si>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</si>
  <si>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</si>
  <si>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</si>
  <si>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</si>
  <si>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</si>
  <si>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</si>
  <si>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</si>
  <si>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</si>
  <si>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</si>
  <si>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</si>
  <si>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</si>
  <si>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</si>
  <si>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</si>
  <si>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</si>
  <si>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</si>
  <si>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</si>
  <si>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</si>
  <si>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</si>
  <si>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</si>
  <si>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</si>
  <si>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</si>
  <si>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</si>
  <si>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</si>
  <si>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</si>
  <si>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</si>
  <si>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</si>
  <si>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</si>
  <si>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</si>
  <si>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</si>
  <si>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</si>
  <si>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</si>
  <si>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</si>
  <si>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</si>
  <si>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</si>
  <si>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</si>
  <si>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</si>
  <si>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</si>
  <si>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</si>
  <si>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</si>
  <si>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</si>
  <si>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</si>
  <si>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</si>
  <si>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</si>
  <si>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</si>
  <si>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</si>
  <si>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</si>
  <si>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</si>
  <si>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</si>
  <si>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</si>
  <si>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</si>
  <si>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</si>
  <si>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</si>
  <si>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</si>
  <si>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</si>
  <si>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</si>
  <si>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</si>
  <si>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</si>
  <si>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</si>
  <si>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</si>
  <si>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</si>
  <si>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</si>
  <si>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</si>
  <si>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</si>
  <si>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</si>
  <si>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</si>
  <si>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</si>
  <si>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</si>
  <si>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</si>
  <si>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</si>
  <si>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</si>
  <si>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</si>
  <si>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</si>
  <si>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</si>
  <si>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</si>
  <si>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</si>
  <si>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</si>
  <si>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</si>
  <si>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</si>
  <si>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</si>
  <si>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</si>
  <si>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</si>
  <si>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</si>
  <si>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</si>
  <si>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</si>
  <si>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</si>
  <si>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</si>
  <si>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</si>
  <si>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</si>
  <si>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</si>
  <si>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</si>
  <si>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</si>
  <si>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</si>
  <si>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</si>
  <si>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</si>
  <si>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</si>
  <si>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</si>
  <si>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</si>
  <si>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</si>
  <si>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</si>
  <si>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</si>
  <si>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</si>
  <si>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</si>
  <si>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</si>
  <si>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</si>
  <si>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</si>
  <si>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</si>
  <si>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</si>
  <si>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</si>
  <si>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</si>
  <si>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</si>
  <si>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</si>
  <si>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</si>
  <si>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</si>
  <si>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</si>
  <si>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</si>
  <si>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</si>
  <si>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</si>
  <si>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</si>
  <si>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</si>
  <si>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</si>
  <si>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</si>
  <si>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</si>
  <si>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</si>
  <si>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</si>
  <si>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</si>
  <si>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</si>
  <si>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</si>
  <si>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</si>
  <si>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</si>
  <si>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</si>
  <si>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</si>
  <si>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</si>
  <si>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</si>
  <si>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</si>
  <si>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</si>
  <si>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</si>
  <si>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</si>
  <si>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</si>
  <si>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</si>
  <si>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</si>
  <si>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</si>
  <si>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</si>
  <si>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</si>
  <si>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</si>
  <si>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</si>
  <si>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</si>
  <si>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</si>
  <si>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</si>
  <si>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</si>
  <si>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</si>
  <si>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</si>
  <si>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</si>
  <si>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</si>
  <si>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</si>
  <si>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</si>
  <si>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</si>
  <si>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</si>
  <si>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</si>
  <si>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</si>
  <si>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</si>
  <si>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</si>
  <si>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</si>
  <si>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</si>
  <si>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</si>
  <si>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</si>
  <si>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</si>
  <si>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</si>
  <si>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</si>
  <si>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</si>
  <si>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</si>
  <si>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</si>
  <si>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</si>
  <si>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</si>
  <si>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</si>
  <si>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</si>
  <si>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</si>
  <si>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</si>
  <si>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</si>
  <si>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</si>
  <si>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</si>
  <si>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</si>
  <si>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</si>
  <si>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</si>
  <si>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</si>
  <si>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</si>
  <si>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</si>
  <si>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</si>
  <si>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</si>
  <si>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</si>
  <si>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</si>
  <si>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</si>
  <si>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</si>
  <si>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</si>
  <si>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</si>
  <si>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</si>
  <si>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</si>
  <si>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</si>
  <si>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</si>
  <si>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</si>
  <si>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</si>
  <si>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</si>
  <si>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</si>
  <si>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</si>
  <si>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</si>
  <si>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</si>
  <si>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</si>
  <si>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</si>
  <si>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</si>
  <si>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</si>
  <si>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</si>
  <si>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</si>
  <si>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</si>
  <si>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</si>
  <si>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</si>
  <si>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</si>
  <si>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</si>
  <si>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</si>
  <si>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</si>
  <si>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</si>
  <si>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</si>
  <si>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</si>
  <si>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</si>
  <si>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</si>
  <si>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</si>
  <si>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</si>
  <si>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</si>
  <si>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</si>
  <si>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</si>
  <si>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</si>
  <si>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</si>
  <si>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</si>
  <si>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</si>
  <si>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</si>
  <si>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</si>
  <si>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</si>
  <si>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</si>
  <si>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</si>
  <si>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</si>
  <si>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</si>
  <si>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</si>
  <si>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</si>
  <si>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</si>
  <si>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</si>
  <si>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</si>
  <si>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</si>
  <si>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</si>
  <si>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</si>
  <si>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</si>
  <si>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</si>
  <si>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</si>
  <si>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</si>
  <si>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</si>
  <si>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</si>
  <si>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</si>
  <si>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</si>
  <si>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</si>
  <si>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</si>
  <si>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</si>
  <si>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</si>
  <si>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</si>
  <si>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</si>
  <si>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</si>
  <si>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</si>
  <si>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</si>
  <si>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</si>
  <si>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</si>
  <si>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</si>
  <si>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</si>
  <si>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</si>
  <si>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</si>
  <si>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</si>
  <si>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</si>
  <si>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</si>
  <si>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</si>
  <si>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</si>
  <si>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</si>
  <si>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</si>
  <si>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</si>
  <si>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</si>
  <si>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</si>
  <si>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</si>
  <si>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</si>
  <si>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</si>
  <si>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</si>
  <si>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</si>
  <si>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</si>
  <si>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</si>
  <si>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</si>
  <si>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</si>
  <si>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</si>
  <si>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</si>
  <si>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</si>
  <si>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</si>
  <si>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</si>
  <si>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</si>
  <si>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</si>
  <si>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</si>
  <si>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</si>
  <si>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</si>
  <si>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</si>
  <si>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</si>
  <si>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</si>
  <si>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</si>
  <si>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</si>
  <si>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</si>
  <si>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</si>
  <si>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</si>
  <si>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</si>
  <si>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</si>
  <si>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</si>
  <si>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</si>
  <si>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</si>
  <si>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</si>
  <si>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</si>
  <si>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</si>
  <si>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</si>
  <si>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</si>
  <si>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</si>
  <si>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</si>
  <si>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</si>
  <si>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</si>
  <si>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</si>
  <si>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</si>
  <si>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</si>
  <si>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</si>
  <si>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</si>
  <si>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</si>
  <si>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</si>
  <si>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</si>
  <si>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</si>
  <si>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</si>
  <si>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</si>
  <si>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</si>
  <si>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</si>
  <si>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</si>
  <si>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</si>
  <si>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</si>
  <si>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</si>
  <si>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</si>
  <si>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</si>
  <si>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</si>
  <si>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</si>
  <si>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</si>
  <si>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</si>
  <si>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</si>
  <si>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</si>
  <si>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</si>
  <si>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</si>
  <si>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</si>
  <si>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</si>
  <si>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</si>
  <si>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</si>
  <si>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</si>
  <si>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</si>
  <si>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</si>
  <si>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</si>
  <si>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</si>
  <si>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</si>
  <si>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</si>
  <si>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</si>
  <si>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</si>
  <si>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</si>
  <si>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</si>
  <si>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</si>
  <si>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</si>
  <si>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</si>
  <si>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</si>
  <si>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</si>
  <si>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</si>
  <si>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</si>
  <si>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</si>
  <si>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</si>
  <si>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</si>
  <si>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</si>
  <si>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</si>
  <si>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</si>
  <si>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</si>
  <si>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</si>
  <si>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</si>
  <si>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</si>
  <si>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</si>
  <si>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</si>
  <si>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</si>
  <si>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</si>
  <si>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</si>
  <si>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</si>
  <si>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</si>
  <si>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</si>
  <si>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</si>
  <si>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</si>
  <si>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</si>
  <si>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</si>
  <si>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</si>
  <si>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</si>
  <si>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</si>
  <si>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</si>
  <si>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</si>
  <si>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</si>
  <si>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</si>
  <si>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</si>
  <si>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</si>
  <si>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</si>
  <si>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</si>
  <si>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</si>
  <si>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</si>
  <si>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</si>
  <si>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</si>
  <si>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</si>
  <si>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</si>
  <si>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</si>
  <si>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</si>
  <si>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</si>
  <si>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</si>
  <si>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</si>
  <si>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</si>
  <si>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</si>
  <si>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</si>
  <si>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</si>
  <si>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</si>
  <si>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</si>
  <si>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</si>
  <si>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</si>
  <si>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</si>
  <si>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</si>
  <si>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</si>
  <si>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</si>
  <si>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</si>
  <si>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</si>
  <si>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</si>
  <si>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</si>
  <si>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</si>
  <si>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</si>
  <si>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</si>
  <si>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</si>
  <si>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</si>
  <si>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</si>
  <si>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</si>
  <si>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</si>
  <si>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</si>
  <si>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</si>
  <si>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</si>
  <si>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</si>
  <si>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</si>
  <si>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</si>
  <si>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</si>
  <si>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</si>
  <si>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</si>
  <si>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</si>
  <si>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</si>
  <si>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</si>
  <si>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</si>
  <si>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</si>
  <si>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</si>
  <si>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</si>
  <si>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</si>
  <si>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</si>
  <si>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</si>
  <si>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</si>
  <si>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</si>
  <si>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</si>
  <si>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</si>
  <si>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</si>
  <si>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</si>
  <si>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</si>
  <si>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</si>
  <si>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</si>
  <si>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</si>
  <si>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</si>
  <si>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</si>
  <si>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</si>
  <si>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</si>
  <si>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</si>
  <si>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</si>
  <si>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</si>
  <si>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</si>
  <si>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</si>
  <si>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</si>
  <si>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</si>
  <si>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</si>
  <si>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</si>
  <si>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</si>
  <si>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</si>
  <si>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</si>
  <si>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</si>
  <si>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</si>
  <si>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</si>
  <si>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</si>
  <si>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</si>
  <si>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</si>
  <si>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</si>
  <si>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</si>
  <si>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</si>
  <si>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</si>
  <si>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</si>
  <si>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</si>
  <si>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</si>
  <si>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</si>
  <si>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</si>
  <si>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</si>
  <si>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</si>
  <si>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</si>
  <si>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</si>
  <si>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</si>
  <si>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</si>
  <si>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</si>
  <si>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</si>
  <si>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</si>
  <si>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</si>
  <si>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</si>
  <si>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</si>
  <si>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</si>
  <si>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</si>
  <si>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</si>
  <si>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</si>
  <si>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</si>
  <si>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</si>
  <si>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</si>
  <si>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</si>
  <si>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</si>
  <si>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</si>
  <si>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</si>
  <si>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</si>
  <si>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</si>
  <si>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</si>
  <si>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</si>
  <si>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</si>
  <si>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</si>
  <si>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</si>
  <si>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</si>
  <si>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</si>
  <si>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</si>
  <si>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</si>
  <si>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</si>
  <si>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</si>
  <si>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</si>
  <si>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</si>
  <si>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</si>
  <si>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</si>
  <si>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</si>
  <si>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</si>
  <si>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</si>
  <si>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</si>
  <si>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</si>
  <si>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</si>
  <si>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</si>
  <si>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</si>
  <si>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</si>
  <si>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</si>
  <si>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</si>
  <si>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</si>
  <si>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</si>
  <si>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</si>
  <si>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</si>
  <si>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</si>
  <si>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</si>
  <si>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</si>
  <si>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</si>
  <si>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</si>
  <si>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</si>
  <si>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</si>
  <si>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</si>
  <si>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</si>
  <si>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</si>
  <si>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</si>
  <si>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</si>
  <si>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</si>
  <si>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</si>
  <si>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</si>
  <si>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</si>
  <si>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</si>
  <si>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</si>
  <si>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</si>
  <si>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</si>
  <si>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</si>
  <si>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</si>
  <si>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</si>
  <si>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</si>
  <si>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</si>
  <si>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</si>
  <si>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</si>
  <si>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</si>
  <si>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</si>
  <si>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</si>
  <si>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</si>
  <si>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</si>
  <si>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</si>
  <si>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</si>
  <si>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</si>
  <si>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</si>
  <si>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</si>
  <si>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</si>
  <si>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</si>
  <si>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</si>
  <si>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</si>
  <si>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</si>
  <si>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</si>
  <si>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</si>
  <si>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</si>
  <si>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</si>
  <si>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</si>
  <si>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</si>
  <si>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</si>
  <si>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</si>
  <si>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</si>
  <si>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</si>
  <si>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</si>
  <si>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</si>
  <si>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</si>
  <si>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</si>
  <si>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</si>
  <si>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</si>
  <si>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</si>
  <si>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</si>
  <si>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</si>
  <si>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</si>
  <si>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</si>
  <si>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</si>
  <si>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</si>
  <si>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</si>
  <si>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</si>
  <si>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</si>
  <si>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</si>
  <si>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</si>
  <si>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</si>
  <si>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</si>
  <si>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</si>
  <si>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</si>
  <si>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</si>
  <si>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</si>
  <si>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</si>
  <si>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</si>
  <si>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</si>
  <si>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</si>
  <si>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</si>
  <si>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</si>
  <si>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</si>
  <si>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</si>
  <si>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</si>
  <si>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</si>
  <si>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</si>
  <si>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</si>
  <si>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</si>
  <si>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</si>
  <si>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</si>
  <si>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</si>
  <si>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</si>
  <si>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</si>
  <si>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</si>
  <si>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</si>
  <si>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</si>
  <si>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</si>
  <si>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</si>
  <si>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</si>
  <si>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</si>
  <si>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</si>
  <si>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</si>
  <si>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</si>
  <si>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</si>
  <si>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</si>
  <si>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</si>
  <si>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</si>
  <si>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</si>
  <si>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</si>
  <si>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</si>
  <si>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</si>
  <si>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</si>
  <si>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</si>
  <si>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</si>
  <si>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</si>
  <si>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</si>
  <si>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</si>
  <si>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</si>
  <si>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</si>
  <si>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</si>
  <si>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</si>
  <si>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</si>
  <si>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</si>
  <si>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</si>
  <si>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</si>
  <si>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</si>
  <si>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</si>
  <si>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</si>
  <si>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</si>
  <si>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</si>
  <si>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</si>
  <si>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</si>
  <si>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</si>
  <si>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</si>
  <si>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</si>
  <si>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</si>
  <si>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</si>
  <si>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</si>
  <si>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</si>
  <si>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</si>
  <si>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</si>
  <si>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</si>
  <si>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</si>
  <si>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</si>
  <si>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</si>
  <si>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</si>
  <si>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</si>
  <si>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</si>
  <si>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</si>
  <si>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</si>
  <si>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</si>
  <si>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</si>
  <si>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</si>
  <si>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</si>
  <si>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</si>
  <si>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</si>
  <si>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</si>
  <si>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</si>
  <si>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</si>
  <si>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</si>
  <si>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</si>
  <si>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</si>
  <si>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</si>
  <si>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</si>
  <si>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</si>
  <si>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</si>
  <si>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</si>
  <si>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</si>
  <si>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</si>
  <si>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</si>
  <si>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</si>
  <si>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</si>
  <si>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</si>
  <si>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</si>
  <si>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</si>
  <si>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</si>
  <si>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</si>
  <si>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</si>
  <si>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</si>
  <si>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</si>
  <si>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</si>
  <si>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</si>
  <si>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</si>
  <si>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</si>
  <si>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</si>
  <si>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</si>
  <si>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</si>
  <si>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</si>
  <si>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</si>
  <si>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</si>
  <si>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</si>
  <si>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</si>
  <si>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</si>
  <si>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</si>
  <si>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</si>
  <si>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</si>
  <si>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</si>
  <si>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</si>
  <si>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</si>
  <si>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</si>
  <si>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</si>
  <si>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</si>
  <si>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</si>
  <si>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</si>
  <si>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</si>
  <si>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</si>
  <si>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</si>
  <si>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</si>
  <si>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</si>
  <si>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</si>
  <si>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</si>
  <si>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</si>
  <si>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</si>
  <si>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</si>
  <si>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</si>
  <si>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</si>
  <si>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</si>
  <si>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</si>
  <si>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</si>
  <si>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</si>
  <si>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</si>
  <si>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</si>
  <si>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</si>
  <si>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</si>
  <si>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</si>
  <si>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</si>
  <si>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</si>
  <si>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</si>
  <si>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</si>
  <si>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</si>
  <si>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</si>
  <si>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</si>
  <si>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</si>
  <si>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</si>
  <si>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</si>
  <si>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</si>
  <si>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</si>
  <si>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</si>
  <si>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</si>
  <si>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</si>
  <si>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</si>
  <si>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</si>
  <si>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</si>
  <si>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</si>
  <si>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</si>
  <si>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</si>
  <si>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</si>
  <si>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</si>
  <si>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</si>
  <si>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</si>
  <si>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</si>
  <si>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</si>
  <si>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</si>
  <si>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</si>
  <si>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</si>
  <si>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</si>
  <si>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</si>
  <si>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</si>
  <si>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</si>
  <si>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</si>
  <si>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</si>
  <si>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</si>
  <si>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</si>
  <si>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</si>
  <si>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</si>
  <si>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</si>
  <si>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</si>
  <si>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</si>
  <si>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</si>
  <si>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</si>
  <si>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</si>
  <si>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</si>
  <si>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</si>
  <si>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</si>
  <si>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</si>
  <si>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</si>
  <si>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</si>
  <si>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</si>
  <si>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</si>
  <si>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</si>
  <si>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</si>
  <si>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</si>
  <si>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</si>
  <si>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</si>
  <si>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</si>
  <si>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</si>
  <si>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</si>
  <si>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</si>
  <si>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</si>
  <si>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</si>
  <si>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</si>
  <si>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</si>
  <si>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</si>
  <si>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</si>
  <si>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</si>
  <si>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</si>
  <si>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</si>
  <si>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</si>
  <si>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</si>
  <si>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</si>
  <si>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</si>
  <si>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</si>
  <si>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</si>
  <si>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</si>
  <si>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</si>
  <si>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</si>
  <si>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</si>
  <si>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</si>
  <si>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</si>
  <si>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</si>
  <si>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</si>
  <si>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</si>
  <si>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</si>
  <si>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</si>
  <si>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</si>
  <si>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</si>
  <si>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</si>
  <si>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</si>
  <si>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</si>
  <si>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</si>
  <si>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</si>
  <si>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</si>
  <si>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</si>
  <si>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</si>
  <si>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</si>
  <si>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</si>
  <si>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</si>
  <si>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</si>
  <si>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</si>
  <si>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</si>
  <si>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</si>
  <si>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</si>
  <si>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</si>
  <si>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</si>
  <si>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</si>
  <si>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</si>
  <si>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</si>
  <si>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</si>
  <si>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</si>
  <si>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</si>
  <si>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</si>
  <si>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</si>
  <si>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</si>
  <si>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</si>
  <si>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</si>
  <si>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</si>
  <si>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</si>
  <si>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</si>
  <si>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</si>
  <si>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</si>
  <si>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</si>
  <si>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</si>
  <si>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</si>
  <si>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</si>
  <si>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</si>
  <si>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</si>
  <si>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</si>
  <si>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</si>
  <si>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</si>
  <si>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</si>
  <si>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</si>
  <si>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</si>
  <si>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</si>
  <si>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</si>
  <si>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</si>
  <si>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</si>
  <si>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</si>
  <si>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</si>
  <si>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</si>
  <si>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</si>
  <si>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</si>
  <si>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</si>
  <si>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</si>
  <si>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</si>
  <si>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</si>
  <si>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</si>
  <si>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</si>
  <si>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</si>
  <si>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</si>
  <si>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</si>
  <si>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</si>
  <si>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</si>
  <si>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</si>
  <si>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</si>
  <si>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</si>
  <si>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</si>
  <si>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</si>
  <si>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</si>
  <si>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</si>
  <si>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</si>
  <si>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</si>
  <si>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</si>
  <si>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</si>
  <si>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</si>
  <si>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</si>
  <si>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</si>
  <si>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</si>
  <si>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</si>
  <si>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</si>
  <si>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</si>
  <si>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</si>
  <si>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</si>
  <si>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</si>
  <si>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</si>
  <si>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</si>
  <si>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</si>
  <si>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</si>
  <si>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</si>
  <si>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</si>
  <si>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</si>
  <si>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</si>
  <si>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</si>
  <si>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</si>
  <si>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</si>
  <si>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</si>
  <si>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</si>
  <si>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</si>
  <si>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</si>
  <si>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</si>
  <si>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</si>
  <si>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</si>
  <si>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</si>
  <si>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</si>
  <si>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</si>
  <si>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</si>
  <si>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</si>
  <si>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</si>
  <si>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</si>
  <si>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</si>
  <si>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</si>
  <si>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</si>
  <si>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</si>
  <si>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</si>
  <si>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</si>
  <si>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</si>
  <si>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</si>
  <si>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</si>
  <si>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</si>
  <si>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</si>
  <si>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</si>
  <si>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</si>
  <si>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</si>
  <si>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</si>
  <si>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</si>
  <si>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</si>
  <si>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</si>
  <si>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</si>
  <si>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</si>
  <si>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</si>
  <si>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</si>
  <si>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</si>
  <si>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</si>
  <si>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</si>
  <si>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</si>
  <si>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</si>
  <si>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</si>
  <si>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</si>
  <si>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</si>
  <si>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</si>
  <si>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</si>
  <si>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</si>
  <si>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</si>
  <si>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</si>
  <si>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</si>
  <si>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</si>
  <si>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</si>
  <si>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</si>
  <si>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</si>
  <si>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</si>
  <si>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</si>
  <si>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</si>
  <si>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</si>
  <si>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</si>
  <si>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</si>
  <si>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</si>
  <si>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</si>
  <si>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</si>
  <si>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</si>
  <si>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</si>
  <si>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</si>
  <si>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</si>
  <si>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</si>
  <si>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</si>
  <si>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</si>
  <si>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</si>
  <si>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</si>
  <si>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</si>
  <si>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</si>
  <si>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</si>
  <si>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</si>
  <si>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</si>
  <si>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</si>
  <si>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</si>
  <si>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</si>
  <si>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</si>
  <si>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</si>
  <si>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</si>
  <si>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</si>
  <si>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</si>
  <si>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</si>
  <si>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</si>
  <si>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</si>
  <si>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</si>
  <si>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</si>
  <si>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</si>
  <si>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</si>
  <si>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</si>
  <si>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</si>
  <si>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</si>
  <si>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</si>
  <si>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</si>
  <si>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</si>
  <si>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</si>
  <si>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</si>
  <si>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</si>
  <si>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</si>
  <si>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</si>
  <si>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</si>
  <si>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</si>
  <si>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</si>
  <si>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</si>
  <si>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</si>
  <si>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</si>
  <si>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</si>
  <si>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</si>
  <si>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</si>
  <si>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</si>
  <si>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</si>
  <si>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</si>
  <si>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</si>
  <si>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</si>
  <si>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</si>
  <si>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</si>
  <si>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</si>
  <si>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</si>
  <si>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</si>
  <si>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</si>
  <si>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</si>
  <si>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</si>
  <si>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</si>
  <si>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</si>
  <si>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</si>
  <si>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</si>
  <si>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</si>
  <si>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</si>
  <si>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</si>
  <si>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</si>
  <si>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</si>
  <si>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</si>
  <si>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</si>
  <si>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</si>
  <si>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</si>
  <si>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</si>
  <si>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</si>
  <si>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</si>
  <si>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</si>
  <si>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</si>
  <si>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</si>
  <si>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</si>
  <si>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</si>
  <si>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</si>
  <si>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</si>
  <si>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</si>
  <si>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</si>
  <si>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</si>
  <si>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</si>
  <si>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</si>
  <si>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</si>
  <si>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</si>
  <si>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</si>
  <si>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</si>
  <si>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</si>
  <si>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</si>
  <si>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</si>
  <si>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</si>
  <si>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</si>
  <si>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</si>
  <si>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</si>
  <si>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</si>
  <si>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</si>
  <si>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</si>
  <si>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</si>
  <si>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</si>
  <si>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</si>
  <si>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</si>
  <si>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</si>
  <si>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</si>
  <si>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</si>
  <si>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</si>
  <si>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</si>
  <si>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</si>
  <si>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</si>
  <si>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</si>
  <si>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</si>
  <si>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</si>
  <si>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</si>
  <si>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</si>
  <si>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</si>
  <si>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</si>
  <si>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</si>
  <si>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</si>
  <si>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</si>
  <si>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</si>
  <si>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</si>
  <si>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</si>
  <si>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</si>
  <si>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</si>
  <si>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</si>
  <si>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</si>
  <si>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</si>
  <si>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</si>
  <si>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</si>
  <si>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</si>
  <si>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</si>
  <si>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</si>
  <si>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</si>
  <si>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</si>
  <si>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</si>
  <si>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</si>
  <si>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</si>
  <si>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</si>
  <si>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</si>
  <si>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</si>
  <si>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</si>
  <si>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</si>
  <si>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</si>
  <si>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</si>
  <si>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</si>
  <si>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</si>
  <si>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</si>
  <si>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</si>
  <si>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</si>
  <si>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</si>
  <si>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</si>
  <si>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</si>
  <si>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</si>
  <si>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</si>
  <si>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</si>
  <si>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</si>
  <si>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</si>
  <si>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</si>
  <si>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</si>
  <si>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</si>
  <si>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</si>
  <si>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</si>
  <si>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</si>
  <si>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</si>
  <si>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</si>
  <si>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</si>
  <si>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</si>
  <si>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</si>
  <si>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</si>
  <si>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</si>
  <si>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</si>
  <si>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</si>
  <si>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</si>
  <si>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</si>
  <si>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</si>
  <si>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</si>
  <si>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</si>
  <si>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</si>
  <si>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</si>
  <si>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</si>
  <si>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</si>
  <si>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</si>
  <si>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</si>
  <si>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</si>
  <si>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</si>
  <si>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</si>
  <si>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</si>
  <si>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</si>
  <si>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</si>
  <si>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</si>
  <si>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</si>
  <si>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</si>
  <si>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</si>
  <si>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</si>
  <si>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</si>
  <si>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</si>
  <si>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</si>
  <si>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</si>
  <si>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</si>
  <si>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</si>
  <si>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</si>
  <si>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</si>
  <si>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</si>
  <si>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</si>
  <si>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</si>
  <si>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</si>
  <si>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</si>
  <si>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</si>
  <si>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</si>
  <si>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</si>
  <si>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</si>
  <si>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</si>
  <si>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</si>
  <si>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</si>
  <si>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</si>
  <si>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</si>
  <si>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</si>
  <si>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</si>
  <si>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</si>
  <si>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</si>
  <si>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</si>
  <si>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</si>
  <si>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</si>
  <si>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</si>
  <si>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</si>
  <si>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</si>
  <si>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</si>
  <si>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</si>
  <si>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</si>
  <si>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</si>
  <si>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</si>
  <si>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</si>
  <si>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</si>
  <si>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</si>
  <si>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</si>
  <si>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</si>
  <si>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</si>
  <si>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</si>
  <si>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</si>
  <si>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</si>
  <si>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</si>
  <si>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</si>
  <si>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</si>
  <si>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</si>
  <si>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</si>
  <si>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</si>
  <si>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</si>
  <si>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</si>
  <si>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</si>
  <si>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</si>
  <si>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</si>
  <si>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</si>
  <si>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</si>
  <si>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</si>
  <si>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</si>
  <si>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</si>
  <si>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</si>
  <si>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</si>
  <si>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</si>
  <si>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</si>
  <si>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</si>
  <si>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</si>
  <si>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</si>
  <si>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</si>
  <si>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</si>
  <si>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</si>
  <si>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</si>
  <si>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</si>
  <si>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</si>
  <si>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</si>
  <si>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</si>
  <si>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</si>
  <si>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</si>
  <si>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</si>
  <si>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</si>
  <si>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</si>
  <si>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</si>
  <si>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</si>
  <si>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</si>
  <si>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</si>
  <si>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</si>
  <si>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</si>
  <si>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</si>
  <si>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</si>
  <si>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</si>
  <si>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</si>
  <si>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</si>
  <si>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</si>
  <si>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</si>
  <si>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</si>
  <si>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</si>
  <si>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</si>
  <si>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</si>
  <si>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</si>
  <si>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</si>
  <si>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</si>
  <si>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</si>
  <si>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</si>
  <si>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</si>
  <si>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</si>
  <si>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</si>
  <si>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</si>
  <si>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</si>
  <si>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</si>
  <si>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</si>
  <si>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</si>
  <si>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</si>
  <si>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</si>
  <si>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</si>
  <si>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</si>
  <si>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</si>
  <si>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</si>
  <si>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</si>
  <si>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</si>
  <si>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</si>
  <si>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</si>
  <si>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</si>
  <si>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</si>
  <si>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</si>
  <si>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</si>
  <si>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</si>
  <si>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</si>
  <si>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</si>
  <si>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</si>
  <si>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</si>
  <si>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</si>
  <si>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</si>
  <si>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</si>
  <si>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</si>
  <si>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</si>
  <si>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</si>
  <si>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</si>
  <si>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</si>
  <si>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</si>
  <si>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</si>
  <si>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</si>
  <si>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</si>
  <si>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</si>
  <si>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</si>
  <si>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</si>
  <si>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</si>
  <si>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</si>
  <si>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</si>
  <si>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</si>
  <si>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</si>
  <si>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</si>
  <si>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</si>
  <si>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</si>
  <si>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</si>
  <si>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</si>
  <si>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</si>
  <si>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</si>
  <si>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</si>
  <si>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</si>
  <si>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</si>
  <si>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</si>
  <si>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</si>
  <si>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</si>
  <si>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</si>
  <si>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</si>
  <si>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</si>
  <si>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</si>
  <si>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</si>
  <si>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</si>
  <si>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</si>
  <si>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</si>
  <si>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</si>
  <si>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</si>
  <si>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</si>
  <si>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</si>
  <si>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</si>
  <si>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</si>
  <si>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</si>
  <si>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</si>
  <si>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</si>
  <si>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</si>
  <si>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</si>
  <si>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</si>
  <si>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</si>
  <si>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</si>
  <si>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</si>
  <si>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</si>
  <si>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</si>
  <si>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</si>
  <si>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</si>
  <si>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</si>
  <si>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</si>
  <si>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</si>
  <si>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</si>
  <si>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</si>
  <si>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</si>
  <si>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</si>
  <si>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</si>
  <si>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</si>
  <si>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</si>
  <si>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</si>
  <si>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</si>
  <si>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</si>
  <si>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</si>
  <si>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</si>
  <si>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</si>
  <si>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</si>
  <si>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</si>
  <si>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</si>
  <si>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</si>
  <si>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</si>
  <si>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</si>
  <si>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</si>
  <si>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</si>
  <si>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</si>
  <si>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</si>
  <si>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</si>
  <si>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</si>
  <si>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</si>
  <si>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</si>
  <si>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</si>
  <si>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</si>
  <si>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</si>
  <si>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</si>
  <si>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</si>
  <si>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</si>
  <si>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</si>
  <si>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</si>
  <si>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</si>
  <si>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</si>
  <si>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</si>
  <si>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</si>
  <si>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</si>
  <si>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</si>
  <si>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</si>
  <si>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</si>
  <si>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</si>
  <si>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</si>
  <si>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</si>
  <si>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</si>
  <si>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</si>
  <si>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</si>
  <si>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</si>
  <si>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</si>
  <si>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</si>
  <si>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</si>
  <si>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</si>
  <si>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</si>
  <si>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</si>
  <si>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</si>
  <si>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</si>
  <si>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</si>
  <si>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</si>
  <si>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</si>
  <si>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</si>
  <si>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</si>
  <si>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</si>
  <si>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</si>
  <si>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</si>
  <si>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</si>
  <si>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</si>
  <si>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</si>
  <si>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</si>
  <si>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</si>
  <si>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</si>
  <si>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</si>
  <si>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</si>
  <si>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</si>
  <si>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</si>
  <si>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</si>
  <si>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</si>
  <si>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</si>
  <si>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</si>
  <si>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</si>
  <si>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</si>
  <si>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</si>
  <si>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</si>
  <si>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</si>
  <si>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</si>
  <si>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</si>
  <si>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</si>
  <si>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</si>
  <si>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</si>
  <si>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</si>
  <si>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</si>
  <si>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</si>
  <si>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</si>
  <si>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</si>
  <si>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</si>
  <si>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</si>
  <si>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</si>
  <si>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</si>
  <si>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</si>
  <si>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</si>
  <si>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</si>
  <si>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</si>
  <si>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</si>
  <si>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</si>
  <si>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</si>
  <si>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</si>
  <si>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</si>
  <si>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</si>
  <si>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</si>
  <si>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</si>
  <si>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</si>
  <si>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</si>
  <si>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</si>
  <si>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</si>
  <si>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</si>
  <si>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</si>
  <si>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</si>
  <si>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</si>
  <si>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</si>
  <si>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</si>
  <si>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</si>
  <si>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</si>
  <si>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</si>
  <si>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</si>
  <si>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</si>
  <si>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</si>
  <si>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</si>
  <si>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</si>
  <si>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</si>
  <si>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</si>
  <si>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</si>
  <si>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</si>
  <si>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</si>
  <si>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</si>
  <si>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</si>
  <si>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</si>
  <si>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</si>
  <si>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</si>
  <si>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</si>
  <si>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</si>
  <si>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</si>
  <si>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</si>
  <si>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</si>
  <si>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</si>
  <si>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</si>
  <si>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</si>
  <si>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</si>
  <si>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</si>
  <si>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</si>
  <si>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</si>
  <si>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</si>
  <si>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</si>
  <si>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</si>
  <si>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</si>
  <si>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</si>
  <si>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</si>
  <si>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</si>
  <si>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</si>
  <si>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</si>
  <si>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</si>
  <si>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</si>
  <si>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</si>
  <si>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</si>
  <si>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</si>
  <si>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</si>
  <si>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</si>
  <si>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</si>
  <si>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</si>
  <si>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</si>
  <si>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</si>
  <si>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</si>
  <si>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</si>
  <si>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</si>
  <si>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</si>
  <si>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</si>
  <si>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</si>
  <si>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</si>
  <si>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</si>
  <si>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</si>
  <si>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</si>
  <si>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</si>
  <si>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</si>
  <si>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</si>
  <si>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</si>
  <si>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</si>
  <si>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</si>
  <si>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</si>
  <si>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</si>
  <si>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</si>
  <si>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</si>
  <si>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</si>
  <si>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</si>
  <si>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</si>
  <si>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</si>
  <si>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</si>
  <si>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</si>
  <si>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</si>
  <si>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</si>
  <si>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</si>
  <si>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</si>
  <si>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</si>
  <si>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</si>
  <si>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</si>
  <si>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</si>
  <si>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</si>
  <si>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</si>
  <si>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</si>
  <si>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</si>
  <si>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</si>
  <si>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</si>
  <si>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</si>
  <si>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</si>
  <si>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</si>
  <si>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</si>
  <si>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</si>
  <si>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</si>
  <si>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</si>
  <si>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</si>
  <si>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</si>
  <si>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</si>
  <si>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</si>
  <si>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</si>
  <si>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</si>
  <si>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</si>
  <si>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</si>
  <si>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</si>
  <si>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</si>
  <si>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</si>
  <si>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</si>
  <si>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</si>
  <si>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</si>
  <si>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</si>
  <si>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</si>
  <si>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</si>
  <si>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</si>
  <si>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</si>
  <si>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</si>
  <si>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</si>
  <si>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</si>
  <si>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</si>
  <si>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</si>
  <si>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</si>
  <si>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</si>
  <si>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</si>
  <si>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</si>
  <si>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</si>
  <si>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</si>
  <si>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</si>
  <si>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</si>
  <si>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</si>
  <si>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</si>
  <si>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</si>
  <si>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</si>
  <si>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</si>
  <si>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</si>
  <si>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</si>
  <si>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</si>
  <si>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</si>
  <si>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</si>
  <si>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</si>
  <si>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</si>
  <si>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</si>
  <si>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</si>
  <si>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</si>
  <si>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</si>
  <si>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</si>
  <si>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</si>
  <si>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</si>
  <si>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</si>
  <si>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</si>
  <si>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</si>
  <si>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</si>
  <si>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</si>
  <si>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</si>
  <si>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</si>
  <si>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</si>
  <si>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</si>
  <si>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</si>
  <si>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</si>
  <si>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</si>
  <si>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</si>
  <si>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</si>
  <si>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</si>
  <si>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</si>
  <si>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</si>
  <si>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</si>
  <si>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</si>
  <si>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</si>
  <si>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</si>
  <si>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</si>
  <si>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</si>
  <si>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</si>
  <si>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</si>
  <si>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</si>
  <si>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</si>
  <si>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</si>
  <si>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</si>
  <si>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</si>
  <si>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</si>
  <si>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</si>
  <si>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</si>
  <si>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</si>
  <si>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</si>
  <si>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</si>
  <si>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</si>
  <si>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</si>
  <si>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</si>
  <si>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</si>
  <si>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</si>
  <si>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</si>
  <si>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</si>
  <si>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</si>
  <si>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</si>
  <si>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</si>
  <si>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</si>
  <si>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</si>
  <si>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</si>
  <si>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</si>
  <si>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</si>
  <si>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</si>
  <si>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</si>
  <si>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</si>
  <si>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</si>
  <si>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</si>
  <si>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</si>
  <si>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</si>
  <si>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</si>
  <si>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</si>
  <si>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</si>
  <si>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</si>
  <si>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</si>
  <si>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</si>
  <si>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</si>
  <si>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</si>
  <si>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</si>
  <si>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</si>
  <si>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</si>
  <si>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</si>
  <si>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</si>
  <si>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</si>
  <si>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</si>
  <si>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</si>
  <si>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</si>
  <si>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</si>
  <si>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</si>
  <si>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</si>
  <si>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</si>
  <si>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</si>
  <si>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</si>
  <si>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</si>
  <si>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</si>
  <si>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</si>
  <si>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</si>
  <si>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</si>
  <si>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</si>
  <si>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</si>
  <si>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</si>
  <si>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</si>
  <si>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</si>
  <si>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</si>
  <si>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</si>
  <si>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</si>
  <si>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</si>
  <si>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</si>
  <si>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</si>
  <si>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</si>
  <si>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</si>
  <si>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</si>
  <si>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</si>
  <si>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</si>
  <si>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</si>
  <si>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</si>
  <si>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</si>
  <si>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</si>
  <si>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</si>
  <si>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</si>
  <si>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</si>
  <si>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</si>
  <si>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</si>
  <si>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</si>
  <si>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</si>
  <si>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</si>
  <si>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</si>
  <si>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</si>
  <si>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</si>
  <si>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</si>
  <si>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</si>
  <si>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</si>
  <si>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</si>
  <si>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</si>
  <si>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</si>
  <si>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</si>
  <si>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</si>
  <si>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</si>
  <si>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</si>
  <si>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</si>
  <si>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</si>
  <si>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</si>
  <si>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</si>
  <si>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</si>
  <si>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</si>
  <si>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</si>
  <si>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</si>
  <si>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</si>
  <si>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</si>
  <si>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</si>
  <si>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</si>
  <si>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</si>
  <si>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</si>
  <si>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</si>
  <si>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</si>
  <si>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</si>
  <si>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</si>
  <si>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</si>
  <si>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</si>
  <si>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</si>
  <si>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</si>
  <si>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</si>
  <si>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</si>
  <si>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</si>
  <si>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</si>
  <si>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</si>
  <si>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</si>
  <si>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</si>
  <si>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</si>
  <si>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</si>
  <si>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</si>
  <si>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</si>
  <si>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</si>
  <si>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</si>
  <si>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</si>
  <si>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</si>
  <si>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</si>
  <si>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</si>
  <si>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</si>
  <si>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</si>
  <si>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</si>
  <si>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</si>
  <si>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</si>
  <si>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</si>
  <si>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</si>
  <si>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</si>
  <si>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</si>
  <si>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</si>
  <si>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</si>
  <si>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</si>
  <si>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</si>
  <si>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</si>
  <si>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</si>
  <si>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</si>
  <si>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</si>
  <si>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</si>
  <si>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</si>
  <si>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</si>
  <si>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</si>
  <si>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</si>
  <si>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</si>
  <si>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</si>
  <si>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</si>
  <si>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</si>
  <si>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</si>
  <si>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</si>
  <si>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</si>
  <si>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</si>
  <si>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</si>
  <si>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</si>
  <si>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</si>
  <si>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</si>
  <si>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</si>
  <si>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</si>
  <si>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</si>
  <si>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</si>
  <si>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</si>
  <si>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</si>
  <si>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</si>
  <si>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</si>
  <si>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</si>
  <si>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</si>
  <si>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</si>
  <si>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</si>
  <si>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</si>
  <si>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</si>
  <si>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</si>
  <si>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</si>
  <si>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</si>
  <si>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</si>
  <si>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</si>
  <si>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</si>
  <si>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</si>
  <si>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</si>
  <si>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</si>
  <si>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</si>
  <si>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</si>
  <si>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</si>
  <si>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</si>
  <si>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</si>
  <si>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</si>
  <si>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</si>
  <si>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</si>
  <si>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</si>
  <si>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</si>
  <si>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</si>
  <si>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</si>
  <si>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</si>
  <si>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</si>
  <si>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</si>
  <si>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</si>
  <si>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</si>
  <si>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</si>
  <si>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</si>
  <si>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</si>
  <si>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</si>
  <si>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</si>
  <si>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</si>
  <si>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</si>
  <si>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</si>
  <si>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</si>
  <si>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</si>
  <si>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</si>
  <si>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</si>
  <si>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</si>
  <si>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</si>
  <si>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</si>
  <si>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</si>
  <si>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</si>
  <si>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</si>
  <si>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</si>
  <si>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</si>
  <si>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</si>
  <si>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</si>
  <si>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</si>
  <si>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</si>
  <si>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</si>
  <si>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</si>
  <si>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</si>
  <si>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</si>
  <si>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</si>
  <si>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</si>
  <si>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</si>
  <si>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</si>
  <si>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</si>
  <si>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</si>
  <si>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</si>
  <si>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</si>
  <si>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</si>
  <si>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</si>
  <si>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</si>
  <si>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</si>
  <si>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</si>
  <si>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</si>
  <si>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</si>
  <si>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</si>
  <si>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</si>
  <si>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</si>
  <si>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</si>
  <si>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</si>
  <si>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</si>
  <si>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</si>
  <si>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</si>
  <si>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</si>
  <si>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</si>
  <si>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</si>
  <si>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</si>
  <si>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</si>
  <si>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</si>
  <si>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</si>
  <si>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</si>
  <si>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</si>
  <si>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</si>
  <si>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</si>
  <si>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</si>
  <si>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</si>
  <si>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</si>
  <si>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</si>
  <si>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</si>
  <si>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</si>
  <si>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</si>
  <si>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</si>
  <si>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</si>
  <si>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</si>
  <si>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</si>
  <si>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</si>
  <si>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</si>
  <si>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</si>
  <si>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</si>
  <si>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</si>
  <si>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</si>
  <si>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</si>
  <si>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</si>
  <si>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</si>
  <si>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</si>
  <si>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</si>
  <si>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</si>
  <si>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</si>
  <si>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</si>
  <si>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</si>
  <si>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</si>
  <si>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</si>
  <si>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</si>
  <si>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</si>
  <si>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</si>
  <si>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</si>
  <si>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</si>
  <si>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</si>
  <si>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</si>
  <si>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</si>
  <si>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</si>
  <si>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</si>
  <si>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</si>
  <si>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</si>
  <si>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</si>
  <si>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</si>
  <si>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</si>
  <si>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</si>
  <si>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</si>
  <si>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</si>
  <si>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</si>
  <si>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</si>
  <si>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</si>
  <si>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</si>
  <si>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</si>
  <si>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</si>
  <si>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</si>
  <si>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</si>
  <si>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</si>
  <si>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</si>
  <si>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</si>
  <si>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</si>
  <si>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</si>
  <si>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</si>
  <si>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</si>
  <si>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</si>
  <si>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</si>
  <si>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</si>
  <si>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</si>
  <si>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</si>
  <si>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</si>
  <si>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</si>
  <si>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</si>
  <si>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</si>
  <si>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</si>
  <si>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</si>
  <si>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</si>
  <si>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</si>
  <si>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</si>
  <si>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</si>
  <si>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</si>
  <si>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</si>
  <si>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</si>
  <si>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</si>
  <si>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</si>
  <si>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</si>
  <si>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</si>
  <si>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</si>
  <si>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</si>
  <si>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</si>
  <si>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</si>
  <si>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</si>
  <si>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</si>
  <si>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</si>
  <si>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</si>
  <si>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</si>
  <si>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</si>
  <si>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</si>
  <si>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</si>
  <si>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</si>
  <si>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</si>
  <si>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</si>
  <si>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</si>
  <si>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</si>
  <si>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</si>
  <si>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</si>
  <si>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</si>
  <si>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</si>
  <si>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</si>
  <si>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</si>
  <si>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</si>
  <si>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</si>
  <si>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</si>
  <si>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</si>
  <si>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</si>
  <si>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</si>
  <si>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</si>
  <si>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</si>
  <si>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</si>
  <si>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</si>
  <si>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</si>
  <si>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</si>
  <si>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</si>
  <si>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</si>
  <si>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</si>
  <si>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</si>
  <si>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</si>
  <si>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</si>
  <si>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</si>
  <si>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</si>
  <si>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</si>
  <si>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</si>
  <si>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</si>
  <si>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</si>
  <si>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</si>
  <si>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</si>
  <si>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</si>
  <si>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</si>
  <si>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</si>
  <si>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</si>
  <si>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</si>
  <si>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</si>
  <si>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</si>
  <si>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</si>
  <si>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</si>
  <si>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</si>
  <si>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</si>
  <si>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</si>
  <si>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</si>
  <si>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</si>
  <si>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</si>
  <si>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</si>
  <si>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</si>
  <si>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</si>
  <si>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</si>
  <si>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</si>
  <si>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</si>
  <si>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</si>
  <si>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</si>
  <si>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</si>
  <si>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</si>
  <si>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</si>
  <si>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</si>
  <si>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</si>
  <si>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</si>
  <si>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</si>
  <si>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</si>
  <si>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</si>
  <si>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</si>
  <si>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</si>
  <si>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</si>
  <si>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</si>
  <si>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</si>
  <si>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</si>
  <si>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</si>
  <si>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</si>
  <si>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</si>
  <si>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</si>
  <si>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</si>
  <si>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</si>
  <si>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</si>
  <si>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</si>
  <si>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</si>
  <si>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</si>
  <si>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</si>
  <si>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</si>
  <si>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</si>
  <si>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</si>
  <si>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</si>
  <si>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</si>
  <si>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</si>
  <si>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</si>
  <si>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</si>
  <si>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</si>
  <si>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</si>
  <si>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</si>
  <si>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</si>
  <si>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</si>
  <si>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</si>
  <si>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</si>
  <si>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</si>
  <si>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</si>
  <si>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</si>
  <si>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</si>
  <si>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</si>
  <si>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</si>
  <si>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</si>
  <si>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</si>
  <si>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</si>
  <si>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</si>
  <si>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</si>
  <si>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</si>
  <si>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</si>
  <si>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</si>
  <si>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</si>
  <si>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</si>
  <si>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</si>
  <si>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</si>
  <si>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</si>
  <si>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</si>
  <si>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</si>
  <si>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</si>
  <si>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</si>
  <si>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</si>
  <si>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</si>
  <si>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</si>
  <si>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</si>
  <si>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</si>
  <si>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</si>
  <si>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</si>
  <si>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</si>
  <si>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</si>
  <si>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</si>
  <si>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</si>
  <si>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</si>
  <si>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</si>
  <si>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</si>
  <si>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</si>
  <si>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</si>
  <si>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</si>
  <si>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</si>
  <si>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</si>
  <si>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</si>
  <si>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</si>
  <si>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</si>
  <si>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</si>
  <si>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</si>
  <si>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</si>
  <si>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</si>
  <si>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</si>
  <si>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</si>
  <si>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</si>
  <si>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</si>
  <si>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</si>
  <si>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</si>
  <si>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</si>
  <si>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</si>
  <si>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</si>
  <si>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</si>
  <si>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</si>
  <si>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</si>
  <si>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</si>
  <si>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</si>
  <si>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</si>
  <si>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</si>
  <si>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</si>
  <si>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</si>
  <si>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</si>
  <si>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</si>
  <si>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</si>
  <si>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</si>
  <si>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</si>
  <si>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</si>
  <si>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</si>
  <si>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</si>
  <si>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</si>
  <si>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</si>
  <si>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</si>
  <si>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</si>
  <si>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</si>
  <si>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</si>
  <si>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</si>
  <si>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</si>
  <si>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</si>
  <si>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</si>
  <si>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</si>
  <si>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</si>
  <si>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</si>
  <si>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</si>
  <si>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</si>
  <si>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</si>
  <si>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</si>
  <si>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</si>
  <si>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</si>
  <si>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</si>
  <si>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</si>
  <si>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</si>
  <si>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</si>
  <si>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</si>
  <si>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</si>
  <si>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</si>
  <si>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</si>
  <si>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</si>
  <si>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</si>
  <si>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</si>
  <si>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</si>
  <si>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</si>
  <si>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</si>
  <si>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</si>
  <si>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</si>
  <si>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</si>
  <si>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</si>
  <si>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</si>
  <si>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</si>
  <si>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</si>
  <si>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</si>
  <si>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</si>
  <si>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</si>
  <si>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</si>
  <si>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</si>
  <si>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</si>
  <si>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</si>
  <si>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</si>
  <si>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</si>
  <si>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</si>
  <si>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</si>
  <si>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</si>
  <si>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</si>
  <si>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</si>
  <si>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</si>
  <si>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</si>
  <si>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</si>
  <si>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</si>
  <si>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</si>
  <si>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</si>
  <si>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</si>
  <si>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</si>
  <si>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</si>
  <si>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</si>
  <si>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</si>
  <si>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</si>
  <si>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</si>
  <si>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</si>
  <si>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</si>
  <si>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</si>
  <si>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</si>
  <si>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</si>
  <si>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</si>
  <si>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</si>
  <si>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</si>
  <si>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</si>
  <si>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</si>
  <si>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</si>
  <si>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</si>
  <si>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</si>
  <si>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</si>
  <si>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</si>
  <si>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</si>
  <si>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</si>
  <si>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</si>
  <si>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</si>
  <si>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</si>
  <si>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</si>
  <si>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</si>
  <si>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</si>
  <si>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</si>
  <si>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</si>
  <si>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</si>
  <si>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</si>
  <si>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</si>
  <si>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</si>
  <si>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</si>
  <si>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</si>
  <si>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</si>
  <si>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</si>
  <si>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</si>
  <si>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</si>
  <si>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</si>
  <si>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</si>
  <si>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</si>
  <si>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</si>
  <si>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</si>
  <si>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</si>
  <si>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</si>
  <si>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</si>
  <si>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</si>
  <si>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</si>
  <si>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</si>
  <si>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</si>
  <si>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</si>
  <si>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</si>
  <si>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</si>
  <si>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</si>
  <si>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</si>
  <si>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</si>
  <si>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</si>
  <si>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</si>
  <si>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</si>
  <si>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</si>
  <si>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</si>
  <si>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</si>
  <si>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</si>
  <si>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</si>
  <si>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</si>
  <si>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</si>
  <si>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</si>
  <si>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</si>
  <si>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</si>
  <si>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</si>
  <si>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</si>
  <si>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</si>
  <si>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</si>
  <si>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</si>
  <si>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</si>
  <si>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</si>
  <si>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</si>
  <si>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</si>
  <si>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</si>
  <si>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</si>
  <si>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</si>
  <si>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</si>
  <si>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</si>
  <si>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</si>
  <si>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</si>
  <si>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</si>
  <si>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</si>
  <si>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</si>
  <si>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</si>
  <si>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</si>
  <si>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</si>
  <si>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</si>
  <si>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</si>
  <si>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</si>
  <si>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</si>
  <si>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</si>
  <si>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</si>
  <si>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</si>
  <si>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</si>
  <si>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</si>
  <si>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</si>
  <si>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</si>
  <si>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</si>
  <si>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</si>
  <si>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</si>
  <si>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</si>
  <si>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</si>
  <si>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</si>
  <si>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</si>
  <si>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</si>
  <si>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</si>
  <si>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</si>
  <si>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</si>
  <si>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</si>
  <si>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</si>
  <si>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</si>
  <si>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</si>
  <si>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</si>
  <si>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</si>
  <si>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</si>
  <si>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</si>
  <si>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</si>
  <si>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</si>
  <si>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</si>
  <si>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</si>
  <si>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</si>
  <si>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</si>
  <si>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</si>
  <si>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</si>
  <si>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</si>
  <si>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</si>
  <si>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</si>
  <si>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</si>
  <si>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</si>
  <si>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</si>
  <si>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</si>
  <si>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</si>
  <si>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</si>
  <si>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</si>
  <si>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</si>
  <si>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</si>
  <si>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</si>
  <si>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</si>
  <si>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</si>
  <si>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</si>
  <si>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</si>
  <si>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</si>
  <si>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</si>
  <si>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</si>
  <si>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</si>
  <si>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</si>
  <si>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</si>
  <si>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</si>
  <si>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</si>
  <si>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</si>
  <si>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</si>
  <si>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</si>
  <si>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</si>
  <si>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</si>
  <si>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</si>
  <si>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</si>
  <si>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</si>
  <si>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</si>
  <si>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</si>
  <si>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</si>
  <si>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</si>
  <si>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</si>
  <si>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</si>
  <si>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</si>
  <si>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</si>
  <si>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</si>
  <si>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</si>
  <si>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</si>
  <si>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</si>
  <si>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</si>
  <si>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</si>
  <si>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</si>
  <si>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</si>
  <si>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</si>
  <si>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</si>
  <si>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</si>
  <si>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</si>
  <si>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</si>
  <si>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</si>
  <si>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</si>
  <si>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</si>
  <si>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</si>
  <si>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</si>
  <si>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</si>
  <si>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</si>
  <si>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</si>
  <si>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</si>
  <si>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</si>
  <si>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</si>
  <si>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</si>
  <si>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</si>
  <si>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</si>
  <si>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</si>
  <si>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</si>
  <si>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</si>
  <si>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</si>
  <si>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</si>
  <si>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</si>
  <si>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</si>
  <si>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</si>
  <si>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</si>
  <si>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</si>
  <si>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</si>
  <si>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</si>
  <si>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</si>
  <si>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</si>
  <si>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</si>
  <si>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</si>
  <si>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</si>
  <si>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</si>
  <si>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</si>
  <si>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</si>
  <si>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</si>
  <si>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</si>
  <si>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</si>
  <si>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</si>
  <si>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</si>
  <si>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</si>
  <si>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</si>
  <si>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</si>
  <si>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</si>
  <si>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</si>
  <si>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</si>
  <si>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</si>
  <si>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</si>
  <si>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</si>
  <si>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</si>
  <si>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</si>
  <si>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</si>
  <si>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</si>
  <si>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</si>
  <si>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</si>
  <si>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</si>
  <si>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</si>
  <si>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</si>
  <si>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</si>
  <si>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</si>
  <si>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</si>
  <si>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</si>
  <si>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</si>
  <si>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</si>
  <si>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</si>
  <si>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</si>
  <si>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</si>
  <si>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</si>
  <si>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</si>
  <si>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</si>
  <si>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</si>
  <si>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</si>
  <si>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</si>
  <si>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</si>
  <si>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</si>
  <si>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</si>
  <si>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</si>
  <si>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</si>
  <si>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</si>
  <si>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</si>
  <si>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</si>
  <si>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</si>
  <si>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</si>
  <si>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</si>
  <si>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</si>
  <si>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</si>
  <si>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</si>
  <si>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</si>
  <si>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</si>
  <si>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</si>
  <si>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</si>
  <si>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</si>
  <si>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</si>
  <si>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</si>
  <si>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</si>
  <si>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</si>
  <si>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</si>
  <si>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</si>
  <si>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</si>
  <si>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</si>
  <si>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</si>
  <si>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</si>
  <si>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</si>
  <si>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</si>
  <si>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</si>
  <si>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</si>
  <si>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</si>
  <si>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</si>
  <si>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</si>
  <si>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</si>
  <si>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</si>
  <si>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</si>
  <si>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</si>
  <si>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</si>
  <si>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</si>
  <si>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</si>
  <si>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</si>
  <si>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</si>
  <si>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</si>
  <si>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</si>
  <si>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</si>
  <si>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</si>
  <si>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</si>
  <si>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</si>
  <si>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</si>
  <si>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</si>
  <si>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</si>
  <si>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</si>
  <si>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</si>
  <si>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</si>
  <si>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</si>
  <si>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</si>
  <si>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</si>
  <si>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</si>
  <si>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</si>
  <si>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</si>
  <si>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</si>
  <si>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</si>
  <si>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</si>
  <si>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</si>
  <si>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</si>
  <si>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</si>
  <si>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</si>
  <si>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</si>
  <si>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</si>
  <si>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</si>
  <si>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</si>
  <si>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</si>
  <si>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</si>
  <si>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</si>
  <si>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</si>
  <si>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</si>
  <si>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</si>
  <si>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</si>
  <si>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</si>
  <si>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</si>
  <si>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</si>
  <si>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</si>
  <si>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</si>
  <si>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</si>
  <si>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</si>
  <si>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</si>
  <si>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</si>
  <si>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</si>
  <si>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</si>
  <si>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</si>
  <si>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</si>
  <si>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</si>
  <si>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</si>
  <si>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</si>
  <si>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</si>
  <si>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</si>
  <si>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</si>
  <si>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</si>
  <si>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</si>
  <si>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</si>
  <si>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</si>
  <si>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</si>
  <si>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</si>
  <si>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</si>
  <si>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</si>
  <si>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</si>
  <si>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</si>
  <si>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</si>
  <si>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</si>
  <si>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</si>
  <si>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</si>
  <si>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</si>
  <si>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</si>
  <si>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</si>
  <si>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</si>
  <si>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</si>
  <si>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</si>
  <si>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</si>
  <si>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</si>
  <si>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</si>
  <si>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</si>
  <si>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</si>
  <si>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</si>
  <si>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</si>
  <si>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</si>
  <si>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</si>
  <si>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</si>
  <si>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</si>
  <si>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</si>
  <si>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</si>
  <si>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</si>
  <si>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</si>
  <si>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</si>
  <si>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</si>
  <si>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</si>
  <si>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</si>
  <si>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</si>
  <si>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</si>
  <si>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</si>
  <si>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</si>
  <si>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</si>
  <si>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</si>
  <si>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</si>
  <si>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</si>
  <si>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</si>
  <si>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</si>
  <si>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</si>
  <si>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</si>
  <si>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</si>
  <si>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</si>
  <si>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</si>
  <si>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</si>
  <si>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</si>
  <si>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</si>
  <si>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</si>
  <si>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</si>
  <si>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</si>
  <si>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</si>
  <si>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</si>
  <si>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</si>
  <si>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</si>
  <si>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</si>
  <si>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</si>
  <si>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</si>
  <si>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</si>
  <si>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</si>
  <si>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</si>
  <si>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</si>
  <si>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</si>
  <si>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</si>
  <si>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</si>
  <si>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</si>
  <si>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</si>
  <si>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</si>
  <si>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</si>
  <si>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</si>
  <si>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</si>
  <si>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</si>
  <si>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</si>
  <si>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</si>
  <si>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</si>
  <si>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</si>
  <si>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</si>
  <si>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</si>
  <si>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</si>
  <si>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</si>
  <si>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</si>
  <si>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</si>
  <si>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</si>
  <si>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</si>
  <si>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</si>
  <si>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</si>
  <si>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</si>
  <si>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</si>
  <si>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</si>
  <si>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</si>
  <si>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</si>
  <si>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</si>
  <si>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</si>
  <si>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</si>
  <si>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</si>
  <si>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</si>
  <si>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</si>
  <si>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</si>
  <si>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</si>
  <si>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</si>
  <si>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</si>
  <si>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</si>
  <si>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</si>
  <si>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</si>
  <si>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</si>
  <si>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</si>
  <si>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</si>
  <si>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</si>
  <si>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</si>
  <si>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</si>
  <si>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</si>
  <si>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</si>
  <si>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</si>
  <si>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</si>
  <si>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</si>
  <si>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</si>
  <si>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</si>
  <si>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</si>
  <si>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</si>
  <si>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</si>
  <si>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</si>
  <si>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</si>
  <si>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</si>
  <si>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</si>
  <si>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</si>
  <si>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</si>
  <si>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</si>
  <si>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</si>
  <si>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</si>
  <si>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</si>
  <si>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</si>
  <si>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</si>
  <si>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</si>
  <si>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</si>
  <si>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</si>
  <si>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</si>
  <si>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</si>
  <si>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</si>
  <si>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</si>
  <si>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</si>
  <si>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</si>
  <si>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</si>
  <si>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</si>
  <si>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</si>
  <si>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</si>
  <si>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</si>
  <si>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</si>
  <si>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</si>
  <si>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</si>
  <si>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</si>
  <si>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</si>
  <si>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</si>
  <si>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</si>
  <si>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</si>
  <si>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</si>
  <si>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</si>
  <si>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</si>
  <si>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</si>
  <si>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</si>
  <si>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</si>
  <si>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</si>
  <si>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</si>
  <si>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</si>
  <si>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</si>
  <si>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</si>
  <si>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</si>
  <si>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</si>
  <si>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</si>
  <si>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</si>
  <si>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</si>
  <si>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</si>
  <si>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</si>
  <si>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</si>
  <si>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</si>
  <si>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</si>
  <si>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</si>
  <si>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</si>
  <si>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</si>
  <si>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</si>
  <si>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</si>
  <si>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</si>
  <si>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</si>
  <si>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</si>
  <si>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</si>
  <si>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</si>
  <si>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</si>
  <si>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</si>
  <si>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</si>
  <si>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</si>
  <si>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</si>
  <si>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</si>
  <si>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</si>
  <si>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</si>
  <si>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</si>
  <si>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</si>
  <si>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</si>
  <si>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</si>
  <si>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</si>
  <si>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</si>
  <si>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</si>
  <si>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</si>
  <si>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</si>
  <si>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</si>
  <si>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</si>
  <si>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</si>
  <si>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</si>
  <si>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</si>
  <si>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</si>
  <si>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</si>
  <si>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</si>
  <si>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</si>
  <si>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</si>
  <si>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</si>
  <si>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</si>
  <si>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</si>
  <si>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</si>
  <si>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</si>
  <si>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</si>
  <si>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</si>
  <si>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</si>
  <si>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</si>
  <si>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</si>
  <si>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</si>
  <si>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</si>
  <si>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</si>
  <si>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</si>
  <si>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</si>
  <si>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</si>
  <si>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</si>
  <si>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</si>
  <si>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</si>
  <si>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</si>
  <si>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</si>
  <si>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</si>
  <si>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</si>
  <si>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</si>
  <si>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</si>
  <si>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</si>
  <si>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</si>
  <si>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</si>
  <si>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</si>
  <si>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</si>
  <si>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</si>
  <si>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</si>
  <si>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</si>
  <si>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</si>
  <si>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</si>
  <si>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</si>
  <si>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</si>
  <si>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</si>
  <si>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</si>
  <si>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</si>
  <si>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</si>
  <si>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</si>
  <si>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</si>
  <si>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</si>
  <si>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</si>
  <si>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</si>
  <si>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</si>
  <si>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</si>
  <si>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</si>
  <si>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</si>
  <si>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</si>
  <si>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</si>
  <si>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</si>
  <si>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</si>
  <si>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</si>
  <si>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</si>
  <si>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</si>
  <si>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</si>
  <si>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</si>
  <si>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</si>
  <si>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</si>
  <si>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</si>
  <si>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</si>
  <si>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</si>
  <si>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</si>
  <si>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</si>
  <si>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</si>
  <si>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</si>
  <si>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</si>
  <si>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</si>
  <si>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</si>
  <si>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</si>
  <si>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</si>
  <si>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</si>
  <si>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</si>
  <si>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</si>
  <si>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</si>
  <si>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</si>
  <si>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</si>
  <si>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</si>
  <si>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</si>
  <si>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</si>
  <si>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</si>
  <si>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</si>
  <si>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</si>
  <si>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</si>
  <si>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</si>
  <si>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</si>
  <si>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</si>
  <si>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</si>
  <si>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</si>
  <si>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</si>
  <si>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</si>
  <si>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</si>
  <si>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</si>
  <si>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</si>
  <si>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</si>
  <si>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</si>
  <si>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</si>
  <si>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</si>
  <si>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</si>
  <si>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</si>
  <si>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</si>
  <si>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</si>
  <si>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</si>
  <si>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</si>
  <si>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</si>
  <si>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</si>
  <si>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</si>
  <si>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</si>
  <si>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</si>
  <si>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</si>
  <si>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</si>
  <si>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</si>
  <si>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</si>
  <si>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</si>
  <si>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</si>
  <si>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</si>
  <si>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</si>
  <si>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</si>
  <si>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</si>
  <si>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</si>
  <si>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</si>
  <si>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</si>
  <si>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</si>
  <si>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</si>
  <si>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</si>
  <si>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</si>
  <si>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</si>
  <si>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</si>
  <si>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</si>
  <si>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</si>
  <si>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</si>
  <si>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</si>
  <si>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</si>
  <si>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</si>
  <si>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</si>
  <si>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</si>
  <si>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</si>
  <si>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</si>
  <si>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</si>
  <si>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</si>
  <si>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</si>
  <si>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</si>
  <si>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</si>
  <si>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</si>
  <si>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</si>
  <si>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</si>
  <si>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</si>
  <si>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</si>
  <si>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</si>
  <si>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</si>
  <si>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</si>
  <si>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</si>
  <si>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</si>
  <si>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</si>
  <si>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</si>
  <si>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</si>
  <si>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</si>
  <si>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</si>
  <si>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</si>
  <si>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</si>
  <si>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</si>
  <si>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</si>
  <si>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</si>
  <si>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</si>
  <si>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</si>
  <si>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</si>
  <si>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</si>
  <si>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</si>
  <si>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</si>
  <si>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</si>
  <si>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</si>
  <si>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</si>
  <si>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</si>
  <si>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</si>
  <si>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</si>
  <si>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</si>
  <si>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</si>
  <si>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</si>
  <si>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</si>
  <si>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</si>
  <si>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</si>
  <si>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</si>
  <si>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</si>
  <si>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</si>
  <si>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</si>
  <si>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</si>
  <si>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</si>
  <si>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</si>
  <si>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</si>
  <si>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</si>
  <si>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</si>
  <si>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</si>
  <si>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</si>
  <si>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</si>
  <si>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</si>
  <si>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</si>
  <si>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</si>
  <si>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</si>
  <si>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</si>
  <si>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</si>
  <si>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</si>
  <si>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</si>
  <si>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</si>
  <si>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</si>
  <si>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</si>
  <si>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</si>
  <si>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</si>
  <si>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</si>
  <si>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</si>
  <si>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</si>
  <si>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</si>
  <si>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</si>
  <si>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</si>
  <si>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</si>
  <si>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</si>
  <si>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</si>
  <si>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</si>
  <si>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</si>
  <si>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</si>
  <si>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</si>
  <si>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</si>
  <si>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</si>
  <si>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</si>
  <si>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</si>
  <si>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</si>
  <si>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</si>
  <si>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</si>
  <si>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</si>
  <si>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</si>
  <si>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</si>
  <si>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</si>
  <si>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</si>
  <si>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</si>
  <si>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</si>
  <si>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</si>
  <si>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</si>
  <si>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</si>
  <si>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</si>
  <si>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</si>
  <si>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</si>
  <si>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</si>
  <si>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</si>
  <si>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</si>
  <si>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</si>
  <si>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</si>
  <si>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</si>
  <si>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</si>
  <si>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</si>
  <si>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</si>
  <si>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</si>
  <si>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</si>
  <si>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</si>
  <si>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</si>
  <si>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</si>
  <si>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</si>
  <si>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</si>
  <si>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</si>
  <si>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</si>
  <si>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</si>
  <si>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</si>
  <si>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</si>
  <si>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</si>
  <si>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</si>
  <si>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</si>
  <si>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</si>
  <si>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</si>
  <si>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</si>
  <si>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</si>
  <si>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</si>
  <si>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</si>
  <si>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</si>
  <si>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</si>
  <si>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</si>
  <si>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</si>
  <si>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</si>
  <si>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</si>
  <si>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</si>
  <si>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</si>
  <si>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</si>
  <si>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</si>
  <si>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</si>
  <si>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</si>
  <si>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</si>
  <si>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</si>
  <si>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</si>
  <si>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</si>
  <si>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</si>
  <si>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</si>
  <si>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</si>
  <si>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</si>
  <si>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</si>
  <si>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</si>
  <si>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</si>
  <si>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</si>
  <si>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</si>
  <si>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</si>
  <si>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</si>
  <si>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</si>
  <si>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</si>
  <si>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</si>
  <si>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</si>
  <si>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</si>
  <si>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</si>
  <si>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</si>
  <si>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</si>
  <si>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</si>
  <si>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</si>
  <si>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</si>
  <si>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</si>
  <si>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</si>
  <si>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</si>
  <si>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</si>
  <si>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</si>
  <si>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</si>
  <si>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</si>
  <si>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</si>
  <si>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</si>
  <si>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</si>
  <si>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</si>
  <si>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</si>
  <si>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</si>
  <si>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</si>
  <si>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</si>
  <si>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</si>
  <si>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</si>
  <si>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</si>
  <si>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</si>
  <si>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</si>
  <si>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</si>
  <si>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</si>
  <si>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</si>
  <si>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</si>
  <si>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</si>
  <si>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</si>
  <si>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</si>
  <si>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</si>
  <si>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</si>
  <si>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</si>
  <si>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</si>
  <si>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</si>
  <si>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</si>
  <si>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</si>
  <si>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</si>
  <si>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</si>
  <si>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</si>
  <si>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</si>
  <si>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</si>
  <si>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</si>
  <si>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</si>
  <si>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</si>
  <si>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</si>
  <si>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</si>
  <si>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</si>
  <si>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</si>
  <si>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</si>
  <si>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</si>
  <si>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</si>
  <si>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</si>
  <si>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</si>
  <si>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</si>
  <si>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</si>
  <si>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</si>
  <si>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</si>
  <si>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</si>
  <si>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</si>
  <si>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</si>
  <si>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</si>
  <si>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</si>
  <si>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</si>
  <si>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</si>
  <si>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</si>
  <si>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</si>
  <si>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</si>
  <si>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</si>
  <si>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</si>
  <si>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</si>
  <si>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</si>
  <si>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</si>
  <si>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</si>
  <si>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</si>
  <si>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</si>
  <si>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</si>
  <si>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</si>
  <si>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</si>
  <si>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</si>
  <si>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</si>
  <si>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</si>
  <si>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</si>
  <si>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</si>
  <si>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</si>
  <si>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</si>
  <si>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</si>
  <si>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</si>
  <si>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</si>
  <si>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</si>
  <si>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</si>
  <si>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</si>
  <si>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</si>
  <si>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</si>
  <si>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</si>
  <si>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</si>
  <si>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</si>
  <si>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</si>
  <si>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</si>
  <si>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</si>
  <si>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</si>
  <si>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</si>
  <si>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</si>
  <si>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</si>
  <si>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</si>
  <si>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</si>
  <si>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</si>
  <si>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</si>
  <si>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</si>
  <si>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</si>
  <si>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</si>
  <si>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</si>
  <si>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</si>
  <si>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</si>
  <si>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</si>
  <si>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</si>
  <si>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</si>
  <si>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</si>
  <si>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</si>
  <si>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</si>
  <si>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</si>
  <si>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</si>
  <si>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</si>
  <si>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</si>
  <si>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</si>
  <si>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</si>
  <si>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</si>
  <si>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</si>
  <si>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</si>
  <si>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</si>
  <si>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</si>
  <si>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</si>
  <si>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</si>
  <si>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</si>
  <si>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</si>
  <si>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</si>
  <si>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</si>
  <si>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</si>
  <si>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</si>
  <si>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</si>
  <si>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</si>
  <si>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</si>
  <si>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</si>
  <si>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</si>
  <si>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</si>
  <si>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</si>
  <si>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</si>
  <si>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</si>
  <si>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</si>
  <si>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</si>
  <si>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</si>
  <si>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</si>
  <si>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</si>
  <si>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</si>
  <si>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</si>
  <si>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</si>
  <si>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</si>
  <si>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</si>
  <si>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</si>
  <si>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</si>
  <si>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</si>
  <si>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</si>
  <si>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</si>
  <si>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</si>
  <si>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</si>
  <si>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</si>
  <si>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</si>
  <si>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</si>
  <si>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</si>
  <si>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</si>
  <si>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</si>
  <si>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</si>
  <si>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</si>
  <si>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</si>
  <si>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</si>
  <si>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</si>
  <si>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</si>
  <si>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</si>
  <si>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</si>
  <si>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</si>
  <si>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</si>
  <si>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</si>
  <si>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</si>
  <si>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</si>
  <si>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</si>
  <si>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</si>
  <si>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</si>
  <si>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</si>
  <si>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</si>
  <si>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</si>
  <si>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</si>
  <si>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</si>
  <si>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</si>
  <si>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</si>
  <si>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</si>
  <si>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</si>
  <si>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</si>
  <si>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</si>
  <si>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</si>
  <si>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</si>
  <si>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</si>
  <si>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</si>
  <si>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</si>
  <si>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</si>
  <si>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</si>
  <si>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</si>
  <si>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</si>
  <si>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</si>
  <si>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</si>
  <si>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</si>
  <si>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</si>
  <si>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</si>
  <si>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</si>
  <si>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</si>
  <si>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</si>
  <si>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</si>
  <si>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</si>
  <si>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</si>
  <si>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</si>
  <si>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</si>
  <si>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</si>
  <si>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</si>
  <si>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</si>
  <si>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</si>
  <si>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</si>
  <si>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</si>
  <si>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</si>
  <si>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</si>
  <si>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</si>
  <si>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</si>
  <si>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</si>
  <si>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</si>
  <si>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</si>
  <si>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</si>
  <si>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</si>
  <si>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</si>
  <si>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</si>
  <si>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</si>
  <si>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</si>
  <si>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</si>
  <si>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</si>
  <si>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</si>
  <si>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</si>
  <si>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</si>
  <si>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</si>
  <si>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</si>
  <si>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</si>
  <si>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</si>
  <si>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</si>
  <si>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</si>
  <si>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</si>
  <si>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</si>
  <si>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</si>
  <si>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</si>
  <si>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</si>
  <si>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</si>
  <si>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</si>
  <si>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</si>
  <si>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</si>
  <si>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</si>
  <si>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</si>
  <si>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</si>
  <si>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</si>
  <si>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</si>
  <si>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</si>
  <si>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</si>
  <si>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</si>
  <si>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</si>
  <si>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</si>
  <si>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</si>
  <si>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</si>
  <si>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</si>
  <si>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</si>
  <si>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</si>
  <si>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</si>
  <si>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</si>
  <si>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</si>
  <si>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</si>
  <si>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</si>
  <si>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</si>
  <si>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</si>
  <si>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</si>
  <si>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</si>
  <si>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</si>
  <si>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</si>
  <si>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</si>
  <si>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</si>
  <si>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</si>
  <si>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</si>
  <si>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</si>
  <si>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</si>
  <si>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</si>
  <si>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</si>
  <si>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</si>
  <si>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</si>
  <si>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</si>
  <si>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</si>
  <si>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</si>
  <si>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</si>
  <si>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</si>
  <si>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</si>
  <si>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</si>
  <si>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</si>
  <si>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</si>
  <si>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</si>
  <si>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</si>
  <si>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</si>
  <si>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</si>
  <si>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</si>
  <si>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</si>
  <si>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</si>
  <si>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</si>
  <si>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</si>
  <si>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</si>
  <si>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</si>
  <si>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</si>
  <si>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</si>
  <si>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</si>
  <si>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</si>
  <si>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</si>
  <si>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</si>
  <si>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</si>
  <si>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</si>
  <si>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</si>
  <si>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</si>
  <si>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</si>
  <si>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</si>
  <si>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</si>
  <si>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</si>
  <si>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</si>
  <si>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</si>
  <si>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</si>
  <si>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</si>
  <si>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</si>
  <si>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</si>
  <si>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</si>
  <si>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</si>
  <si>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</si>
  <si>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</si>
  <si>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</si>
  <si>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</si>
  <si>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</si>
  <si>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</si>
  <si>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</si>
  <si>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</si>
  <si>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</si>
  <si>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</si>
  <si>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</si>
  <si>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</si>
  <si>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</si>
  <si>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</si>
  <si>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</si>
  <si>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</si>
  <si>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</si>
  <si>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</si>
  <si>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</si>
  <si>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</si>
  <si>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</si>
  <si>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</si>
  <si>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</si>
  <si>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</si>
  <si>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</si>
  <si>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</si>
  <si>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</si>
  <si>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</si>
  <si>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</si>
  <si>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</si>
  <si>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</si>
  <si>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</si>
  <si>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</si>
  <si>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</si>
  <si>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</si>
  <si>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</si>
  <si>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</si>
  <si>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</si>
  <si>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</si>
  <si>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</si>
  <si>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</si>
  <si>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</si>
  <si>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</si>
  <si>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</si>
  <si>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</si>
  <si>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</si>
  <si>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</si>
  <si>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</si>
  <si>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</si>
  <si>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</si>
  <si>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</si>
  <si>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</si>
  <si>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</si>
  <si>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</si>
  <si>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</si>
  <si>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</si>
  <si>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</si>
  <si>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</si>
  <si>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</si>
  <si>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</si>
  <si>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</si>
  <si>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</si>
  <si>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</si>
  <si>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</si>
  <si>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</si>
  <si>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</si>
  <si>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</si>
  <si>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</si>
  <si>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</si>
  <si>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</si>
  <si>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</si>
  <si>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</si>
  <si>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</si>
  <si>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</si>
  <si>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</si>
  <si>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</si>
  <si>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</si>
  <si>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</si>
  <si>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</si>
  <si>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</si>
  <si>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</si>
  <si>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</si>
  <si>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</si>
  <si>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</si>
  <si>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</si>
  <si>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</si>
  <si>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</si>
  <si>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</si>
  <si>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</si>
  <si>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</si>
  <si>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</si>
  <si>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</si>
  <si>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</si>
  <si>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</si>
  <si>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</si>
  <si>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</si>
  <si>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</si>
  <si>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</si>
  <si>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</si>
  <si>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</si>
  <si>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</si>
  <si>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</si>
  <si>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</si>
  <si>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</si>
  <si>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</si>
  <si>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</si>
  <si>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</si>
  <si>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</si>
  <si>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</si>
  <si>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</si>
  <si>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</si>
  <si>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</si>
  <si>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</si>
  <si>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</si>
  <si>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</si>
  <si>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</si>
  <si>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</si>
  <si>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</si>
  <si>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</si>
  <si>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</si>
  <si>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</si>
  <si>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</si>
  <si>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</si>
  <si>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</si>
  <si>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</si>
  <si>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</si>
  <si>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</si>
  <si>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</si>
  <si>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</si>
  <si>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</si>
  <si>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</si>
  <si>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</si>
  <si>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</si>
  <si>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</si>
  <si>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</si>
  <si>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</si>
  <si>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</si>
  <si>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</si>
  <si>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</si>
  <si>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</si>
  <si>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</si>
  <si>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</si>
  <si>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</si>
  <si>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</si>
  <si>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</si>
  <si>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</si>
  <si>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</si>
  <si>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</si>
  <si>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</si>
  <si>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</si>
  <si>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</si>
  <si>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</si>
  <si>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</si>
  <si>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</si>
  <si>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</si>
  <si>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</si>
  <si>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</si>
  <si>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</si>
  <si>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</si>
  <si>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</si>
  <si>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</si>
  <si>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</si>
  <si>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</si>
  <si>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</si>
  <si>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</si>
  <si>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</si>
  <si>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</si>
  <si>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</si>
  <si>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</si>
  <si>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</si>
  <si>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</si>
  <si>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</si>
  <si>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</si>
  <si>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</si>
  <si>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</si>
  <si>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</si>
  <si>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</si>
  <si>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</si>
  <si>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</si>
  <si>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</si>
  <si>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</si>
  <si>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</si>
  <si>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</si>
  <si>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</si>
  <si>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</si>
  <si>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</si>
  <si>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</si>
  <si>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</si>
  <si>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</si>
  <si>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</si>
  <si>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</si>
  <si>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</si>
  <si>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</si>
  <si>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</si>
  <si>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</si>
  <si>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</si>
  <si>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</si>
  <si>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</si>
  <si>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</si>
  <si>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</si>
  <si>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</si>
  <si>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</si>
  <si>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</si>
  <si>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</si>
  <si>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</si>
  <si>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</si>
  <si>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</si>
  <si>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</si>
  <si>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</si>
  <si>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</si>
  <si>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</si>
  <si>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</si>
  <si>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</si>
  <si>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</si>
  <si>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</si>
  <si>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</si>
  <si>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</si>
  <si>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</si>
  <si>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</si>
  <si>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</si>
  <si>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</si>
  <si>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</si>
  <si>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</si>
  <si>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</si>
  <si>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</si>
  <si>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</si>
  <si>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</si>
  <si>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</si>
  <si>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</si>
  <si>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</si>
  <si>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</si>
  <si>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</si>
  <si>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</si>
  <si>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</si>
  <si>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</si>
  <si>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</si>
  <si>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</si>
  <si>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</si>
  <si>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</si>
  <si>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</si>
  <si>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</si>
  <si>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</si>
  <si>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</si>
  <si>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</si>
  <si>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</si>
  <si>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</si>
  <si>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</si>
  <si>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</si>
  <si>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</si>
  <si>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</si>
  <si>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</si>
  <si>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</si>
  <si>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</si>
  <si>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</si>
  <si>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</si>
  <si>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</si>
  <si>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</si>
  <si>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</si>
  <si>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</si>
  <si>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</si>
  <si>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</si>
  <si>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</si>
  <si>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</si>
  <si>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</si>
  <si>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</si>
  <si>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</si>
  <si>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</si>
  <si>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</si>
  <si>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</si>
  <si>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</si>
  <si>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</si>
  <si>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</si>
  <si>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</si>
  <si>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</si>
  <si>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</si>
  <si>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</si>
  <si>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</si>
  <si>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</si>
  <si>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</si>
  <si>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</si>
  <si>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</si>
  <si>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</si>
  <si>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</si>
  <si>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</si>
  <si>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</si>
  <si>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</si>
  <si>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</si>
  <si>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</si>
  <si>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</si>
  <si>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</si>
  <si>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</si>
  <si>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</si>
  <si>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</si>
  <si>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</si>
  <si>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</si>
  <si>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</si>
  <si>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</si>
  <si>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</si>
  <si>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</si>
  <si>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</si>
  <si>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</si>
  <si>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</si>
  <si>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</si>
  <si>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</si>
  <si>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</si>
  <si>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</si>
  <si>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</si>
  <si>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</si>
  <si>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</si>
  <si>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</si>
  <si>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</si>
  <si>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</si>
  <si>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</si>
  <si>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</si>
  <si>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</si>
  <si>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</si>
  <si>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</si>
  <si>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</si>
  <si>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</si>
  <si>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</si>
  <si>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</si>
  <si>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</si>
  <si>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</si>
  <si>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</si>
  <si>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</si>
  <si>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</si>
  <si>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</si>
  <si>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</si>
  <si>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</si>
  <si>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</si>
  <si>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</si>
  <si>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</si>
  <si>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</si>
  <si>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</si>
  <si>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</si>
  <si>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</si>
  <si>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</si>
  <si>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</si>
  <si>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</si>
  <si>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</si>
  <si>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</si>
  <si>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</si>
  <si>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</si>
  <si>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</si>
  <si>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</si>
  <si>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</si>
  <si>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</si>
  <si>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</si>
  <si>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</si>
  <si>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</si>
  <si>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</si>
  <si>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</si>
  <si>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</si>
  <si>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</si>
  <si>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</si>
  <si>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</si>
  <si>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</si>
  <si>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</si>
  <si>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</si>
  <si>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</si>
  <si>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</si>
  <si>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</si>
  <si>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</si>
  <si>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</si>
  <si>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</si>
  <si>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</si>
  <si>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</si>
  <si>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</si>
  <si>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</si>
  <si>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</si>
  <si>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</si>
  <si>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</si>
  <si>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</si>
  <si>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</si>
  <si>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</si>
  <si>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</si>
  <si>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</si>
  <si>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</si>
  <si>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</si>
  <si>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</si>
  <si>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</si>
  <si>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</si>
  <si>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</si>
  <si>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</si>
  <si>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</si>
  <si>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</si>
  <si>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</si>
  <si>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</si>
  <si>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</si>
  <si>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</si>
  <si>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</si>
  <si>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</si>
  <si>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</si>
  <si>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</si>
  <si>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</si>
  <si>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</si>
  <si>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</si>
  <si>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</si>
  <si>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</si>
  <si>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</si>
  <si>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</si>
  <si>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</si>
  <si>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</si>
  <si>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</si>
  <si>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</si>
  <si>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</si>
  <si>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</si>
  <si>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</si>
  <si>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</si>
  <si>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</si>
  <si>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</si>
  <si>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</si>
  <si>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</si>
  <si>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</si>
  <si>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</si>
  <si>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</si>
  <si>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</si>
  <si>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</si>
  <si>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</si>
  <si>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</si>
  <si>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</si>
  <si>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</si>
  <si>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</si>
  <si>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</si>
  <si>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</si>
  <si>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</si>
  <si>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</si>
  <si>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</si>
  <si>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</si>
  <si>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</si>
  <si>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</si>
  <si>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</si>
  <si>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</si>
  <si>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</si>
  <si>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</si>
  <si>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</si>
  <si>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</si>
  <si>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</si>
  <si>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</si>
  <si>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</si>
  <si>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</si>
  <si>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</si>
  <si>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</si>
  <si>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</si>
  <si>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</si>
  <si>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</si>
  <si>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</si>
  <si>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</si>
  <si>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</si>
  <si>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</si>
  <si>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</si>
  <si>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</si>
  <si>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</si>
  <si>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</si>
  <si>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</si>
  <si>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</si>
  <si>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</si>
  <si>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</si>
  <si>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</si>
  <si>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</si>
  <si>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</si>
  <si>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</si>
  <si>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</si>
  <si>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</si>
  <si>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</si>
  <si>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</si>
  <si>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</si>
  <si>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</si>
  <si>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</si>
  <si>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</si>
  <si>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</si>
  <si>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</si>
  <si>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</si>
  <si>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</si>
  <si>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</si>
  <si>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</si>
  <si>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</si>
  <si>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</si>
  <si>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</si>
  <si>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</si>
  <si>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</si>
  <si>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</si>
  <si>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</si>
  <si>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</si>
  <si>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</si>
  <si>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</si>
  <si>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</si>
  <si>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</si>
  <si>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</si>
  <si>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</si>
  <si>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</si>
  <si>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</si>
  <si>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</si>
  <si>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</si>
  <si>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</si>
  <si>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</si>
  <si>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</si>
  <si>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</si>
  <si>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</si>
  <si>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</si>
  <si>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</si>
  <si>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</si>
  <si>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</si>
  <si>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</si>
  <si>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</si>
  <si>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</si>
  <si>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</si>
  <si>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</si>
  <si>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</si>
  <si>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</si>
  <si>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</si>
  <si>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</si>
  <si>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</si>
  <si>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</si>
  <si>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</si>
  <si>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</si>
  <si>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</si>
  <si>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</si>
  <si>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</si>
  <si>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</si>
  <si>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</si>
  <si>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</si>
  <si>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</si>
  <si>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</si>
  <si>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</si>
  <si>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</si>
  <si>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</si>
  <si>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</si>
  <si>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</si>
  <si>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</si>
  <si>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</si>
  <si>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</si>
  <si>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</si>
  <si>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</si>
  <si>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</si>
  <si>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</si>
  <si>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</si>
  <si>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</si>
  <si>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</si>
  <si>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</si>
  <si>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</si>
  <si>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</si>
  <si>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</si>
  <si>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</si>
  <si>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</si>
  <si>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</si>
  <si>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</si>
  <si>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</si>
  <si>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</si>
  <si>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</si>
  <si>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</si>
  <si>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</si>
  <si>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</si>
  <si>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</si>
  <si>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</si>
  <si>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</si>
  <si>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</si>
  <si>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</si>
  <si>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</si>
  <si>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</si>
  <si>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</si>
  <si>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</si>
  <si>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</si>
  <si>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</si>
  <si>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</si>
  <si>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</si>
  <si>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</si>
  <si>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</si>
  <si>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</si>
  <si>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</si>
  <si>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</si>
  <si>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</si>
  <si>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</si>
  <si>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</si>
  <si>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</si>
  <si>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</si>
  <si>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</si>
  <si>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</si>
  <si>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</si>
  <si>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</si>
  <si>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</si>
  <si>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</si>
  <si>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</si>
  <si>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</si>
  <si>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</si>
  <si>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</si>
  <si>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</si>
  <si>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</si>
  <si>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</si>
  <si>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</si>
  <si>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</si>
  <si>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</si>
  <si>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</si>
  <si>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</si>
  <si>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</si>
  <si>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</si>
  <si>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</si>
  <si>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</si>
  <si>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</si>
  <si>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</si>
  <si>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</si>
  <si>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</si>
  <si>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</si>
  <si>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</si>
  <si>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</si>
  <si>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</si>
  <si>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</si>
  <si>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</si>
  <si>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</si>
  <si>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</si>
  <si>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</si>
  <si>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</si>
  <si>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</si>
  <si>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</si>
  <si>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</si>
  <si>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</si>
  <si>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</si>
  <si>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</si>
  <si>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</si>
  <si>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</si>
  <si>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</si>
  <si>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</si>
  <si>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</si>
  <si>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</si>
  <si>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</si>
  <si>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</si>
  <si>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</si>
  <si>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</si>
  <si>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</si>
  <si>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</si>
  <si>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</si>
  <si>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</si>
  <si>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</si>
  <si>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</si>
  <si>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</si>
  <si>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</si>
  <si>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</si>
  <si>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</si>
  <si>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</si>
  <si>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</si>
  <si>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</si>
  <si>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</si>
  <si>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</si>
  <si>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</si>
  <si>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</si>
  <si>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</si>
  <si>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</si>
  <si>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</si>
  <si>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</si>
  <si>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</si>
  <si>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</si>
  <si>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</si>
  <si>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</si>
  <si>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</si>
  <si>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</si>
  <si>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</si>
  <si>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</si>
  <si>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</si>
  <si>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</si>
  <si>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</si>
  <si>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</si>
  <si>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</si>
  <si>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</si>
  <si>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</si>
  <si>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</si>
  <si>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</si>
  <si>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</si>
  <si>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</si>
  <si>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</si>
  <si>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</si>
  <si>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</si>
  <si>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</si>
  <si>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</si>
  <si>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</si>
  <si>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</si>
  <si>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</si>
  <si>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</si>
  <si>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</si>
  <si>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</si>
  <si>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</si>
  <si>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</si>
  <si>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</si>
  <si>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</si>
  <si>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</si>
  <si>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</si>
  <si>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</si>
  <si>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</si>
  <si>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</si>
  <si>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</si>
  <si>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</si>
  <si>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</si>
  <si>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</si>
  <si>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</si>
  <si>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</si>
  <si>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</si>
  <si>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</si>
  <si>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</si>
  <si>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</si>
  <si>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</si>
  <si>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</si>
  <si>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</si>
  <si>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</si>
  <si>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</si>
  <si>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</si>
  <si>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</si>
  <si>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</si>
  <si>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</si>
  <si>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</si>
  <si>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</si>
  <si>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</si>
  <si>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</si>
  <si>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</si>
  <si>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</si>
  <si>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</si>
  <si>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</si>
  <si>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</si>
  <si>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</si>
  <si>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</si>
  <si>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</si>
  <si>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</si>
  <si>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</si>
  <si>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</si>
  <si>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</si>
  <si>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</si>
  <si>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</si>
  <si>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</si>
  <si>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</si>
  <si>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</si>
  <si>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</si>
  <si>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</si>
  <si>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</si>
  <si>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</si>
  <si>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</si>
  <si>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</si>
  <si>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</si>
  <si>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</si>
  <si>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</si>
  <si>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</si>
  <si>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</si>
  <si>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</si>
  <si>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</si>
  <si>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</si>
  <si>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</si>
  <si>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</si>
  <si>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</si>
  <si>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</si>
  <si>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</si>
  <si>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</si>
  <si>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</si>
  <si>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</si>
  <si>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</si>
  <si>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</si>
  <si>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</si>
  <si>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</si>
  <si>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</si>
  <si>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</si>
  <si>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</si>
  <si>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</si>
  <si>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</si>
  <si>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</si>
  <si>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</si>
  <si>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</si>
  <si>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</si>
  <si>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</si>
  <si>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</si>
  <si>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</si>
  <si>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</si>
  <si>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</si>
  <si>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</si>
  <si>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</si>
  <si>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</si>
  <si>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</si>
  <si>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</si>
  <si>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</si>
  <si>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</si>
  <si>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</si>
  <si>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</si>
  <si>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</si>
  <si>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</si>
  <si>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</si>
  <si>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</si>
  <si>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</si>
  <si>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</si>
  <si>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</si>
  <si>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</si>
  <si>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</si>
  <si>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</si>
  <si>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</si>
  <si>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</si>
  <si>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</si>
  <si>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</si>
  <si>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</si>
  <si>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</si>
  <si>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</si>
  <si>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</si>
  <si>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</si>
  <si>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</si>
  <si>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</si>
  <si>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</si>
  <si>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</si>
  <si>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</si>
  <si>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</si>
  <si>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</si>
  <si>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</si>
  <si>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</si>
  <si>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</si>
  <si>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</si>
  <si>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</si>
  <si>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</si>
  <si>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</si>
  <si>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</si>
  <si>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</si>
  <si>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</si>
  <si>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</si>
  <si>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</si>
  <si>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</si>
  <si>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</si>
  <si>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</si>
  <si>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</si>
  <si>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</si>
  <si>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</si>
  <si>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</si>
  <si>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</si>
  <si>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</si>
  <si>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</si>
  <si>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</si>
  <si>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</si>
  <si>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</si>
  <si>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</si>
  <si>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</si>
  <si>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</si>
  <si>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</si>
  <si>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</si>
  <si>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</si>
  <si>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</si>
  <si>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</si>
  <si>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</si>
  <si>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</si>
  <si>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</si>
  <si>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</si>
  <si>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</si>
  <si>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</si>
  <si>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</si>
  <si>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</si>
  <si>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</si>
  <si>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</si>
  <si>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</si>
  <si>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</si>
  <si>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</si>
  <si>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</si>
  <si>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</si>
  <si>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</si>
  <si>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</si>
  <si>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</si>
  <si>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</si>
  <si>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</si>
  <si>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</si>
  <si>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</si>
  <si>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</si>
  <si>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</si>
  <si>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</si>
  <si>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</si>
  <si>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</si>
  <si>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</si>
  <si>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</si>
  <si>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</si>
  <si>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</si>
  <si>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</si>
  <si>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</si>
  <si>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</si>
  <si>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</si>
  <si>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</si>
  <si>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</si>
  <si>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</si>
  <si>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</si>
  <si>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</si>
  <si>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</si>
  <si>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</si>
  <si>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</si>
  <si>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</si>
  <si>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</si>
  <si>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</si>
  <si>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</si>
  <si>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</si>
  <si>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</si>
  <si>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</si>
  <si>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</si>
  <si>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</si>
  <si>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</si>
  <si>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</si>
  <si>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</si>
  <si>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</si>
  <si>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</si>
  <si>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</si>
  <si>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</si>
  <si>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</si>
  <si>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</si>
  <si>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</si>
  <si>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</si>
  <si>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</si>
  <si>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</si>
  <si>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</si>
  <si>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</si>
  <si>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</si>
  <si>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</si>
  <si>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</si>
  <si>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</si>
  <si>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</si>
  <si>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</si>
  <si>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</si>
  <si>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</si>
  <si>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</si>
  <si>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</si>
  <si>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</si>
  <si>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</si>
  <si>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</si>
  <si>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</si>
  <si>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</si>
  <si>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</si>
  <si>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</si>
  <si>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</si>
  <si>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</si>
  <si>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</si>
  <si>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</si>
  <si>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</si>
  <si>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</si>
  <si>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</si>
  <si>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</si>
  <si>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</si>
  <si>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</si>
  <si>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</si>
  <si>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</si>
  <si>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</si>
  <si>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</si>
  <si>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</si>
  <si>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</si>
  <si>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</si>
  <si>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</si>
  <si>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</si>
  <si>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</si>
  <si>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</si>
  <si>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</si>
  <si>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</si>
  <si>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</si>
  <si>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</si>
  <si>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</si>
  <si>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</si>
  <si>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</si>
  <si>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</si>
  <si>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</si>
  <si>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</si>
  <si>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</si>
  <si>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</si>
  <si>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</si>
  <si>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</si>
  <si>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</si>
  <si>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</si>
  <si>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</si>
  <si>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</si>
  <si>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</si>
  <si>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</si>
  <si>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</si>
  <si>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</si>
  <si>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</si>
  <si>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</si>
  <si>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</si>
  <si>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</si>
  <si>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</si>
  <si>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</si>
  <si>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</si>
  <si>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</si>
  <si>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</si>
  <si>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</si>
  <si>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</si>
  <si>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</si>
  <si>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</si>
  <si>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</si>
  <si>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</si>
  <si>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</si>
  <si>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</si>
  <si>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</si>
  <si>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</si>
  <si>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</si>
  <si>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</si>
  <si>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</si>
  <si>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</si>
  <si>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</si>
  <si>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</si>
  <si>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</si>
  <si>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</si>
  <si>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</si>
  <si>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</si>
  <si>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</si>
  <si>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</si>
  <si>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</si>
  <si>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</si>
  <si>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</si>
  <si>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</si>
  <si>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</si>
  <si>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</si>
  <si>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</si>
  <si>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</si>
  <si>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</si>
  <si>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</si>
  <si>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</si>
  <si>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</si>
  <si>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</si>
  <si>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</si>
  <si>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</si>
  <si>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</si>
  <si>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</si>
  <si>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</si>
  <si>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</si>
  <si>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</si>
  <si>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</si>
  <si>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</si>
  <si>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</si>
  <si>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</si>
  <si>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</si>
  <si>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</si>
  <si>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</si>
  <si>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</si>
  <si>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</si>
  <si>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</si>
  <si>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</si>
  <si>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</si>
  <si>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</si>
  <si>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</si>
  <si>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</si>
  <si>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</si>
  <si>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</si>
  <si>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</si>
  <si>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</si>
  <si>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</si>
  <si>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</si>
  <si>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</si>
  <si>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</si>
  <si>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</si>
  <si>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</si>
  <si>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</si>
  <si>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</si>
  <si>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</si>
  <si>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</si>
  <si>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</si>
  <si>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</si>
  <si>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</si>
  <si>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</si>
  <si>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</si>
  <si>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</si>
  <si>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</si>
  <si>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</si>
  <si>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</si>
  <si>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</si>
  <si>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</si>
  <si>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</si>
  <si>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</si>
  <si>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</si>
  <si>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</si>
  <si>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</si>
  <si>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</si>
  <si>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</si>
  <si>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</si>
  <si>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</si>
  <si>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</si>
  <si>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</si>
  <si>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</si>
  <si>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</si>
  <si>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</si>
  <si>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</si>
  <si>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</si>
  <si>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</si>
  <si>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</si>
  <si>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</si>
  <si>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</si>
  <si>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</si>
  <si>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</si>
  <si>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</si>
  <si>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</si>
  <si>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</si>
  <si>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</si>
  <si>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</si>
  <si>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</si>
  <si>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</si>
  <si>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</si>
  <si>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</si>
  <si>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</si>
  <si>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</si>
  <si>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</si>
  <si>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</si>
  <si>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</si>
  <si>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</si>
  <si>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</si>
  <si>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</si>
  <si>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</si>
  <si>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</si>
  <si>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</si>
  <si>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</si>
  <si>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</si>
  <si>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</si>
  <si>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</si>
  <si>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</si>
  <si>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</si>
  <si>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</si>
  <si>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</si>
  <si>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</si>
  <si>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</si>
  <si>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</si>
  <si>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</si>
  <si>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</si>
  <si>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</si>
  <si>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</si>
  <si>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</si>
  <si>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</si>
  <si>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</si>
  <si>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</si>
  <si>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</si>
  <si>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</si>
  <si>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</si>
  <si>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</si>
  <si>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</si>
  <si>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</si>
  <si>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</si>
  <si>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</si>
  <si>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</si>
  <si>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</si>
  <si>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</si>
  <si>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</si>
  <si>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</si>
  <si>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</si>
  <si>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</si>
  <si>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</si>
  <si>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</si>
  <si>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</si>
  <si>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</si>
  <si>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</si>
  <si>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</si>
  <si>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</si>
  <si>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</si>
  <si>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</si>
  <si>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</si>
  <si>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</si>
  <si>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</si>
  <si>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</si>
  <si>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</si>
  <si>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</si>
  <si>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</si>
  <si>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</si>
  <si>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</si>
  <si>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</si>
  <si>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</si>
  <si>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</si>
  <si>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</si>
  <si>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</si>
  <si>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</si>
  <si>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</si>
  <si>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</si>
  <si>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</si>
  <si>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</si>
  <si>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</si>
  <si>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</si>
  <si>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</si>
  <si>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</si>
  <si>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</si>
  <si>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</si>
  <si>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</si>
  <si>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</si>
  <si>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</si>
  <si>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</si>
  <si>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</si>
  <si>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</si>
  <si>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</si>
  <si>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</si>
  <si>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</si>
  <si>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</si>
  <si>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</si>
  <si>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</si>
  <si>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</si>
  <si>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</si>
  <si>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</si>
  <si>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</si>
  <si>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</si>
  <si>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</si>
  <si>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</si>
  <si>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</si>
  <si>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</si>
  <si>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</si>
  <si>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</si>
  <si>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</si>
  <si>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</si>
  <si>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</si>
  <si>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</si>
  <si>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</si>
  <si>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</si>
  <si>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</si>
  <si>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</si>
  <si>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</si>
  <si>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</si>
  <si>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</si>
  <si>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</si>
  <si>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</si>
  <si>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</si>
  <si>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</si>
  <si>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</si>
  <si>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</si>
  <si>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</si>
  <si>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</si>
  <si>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</si>
  <si>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</si>
  <si>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</si>
  <si>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</si>
  <si>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</si>
  <si>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</si>
  <si>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</si>
  <si>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</si>
  <si>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</si>
  <si>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</si>
  <si>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</si>
  <si>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</si>
  <si>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</si>
  <si>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</si>
  <si>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</si>
  <si>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</si>
  <si>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</si>
  <si>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</si>
  <si>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</si>
  <si>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</si>
  <si>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</si>
  <si>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</si>
  <si>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</si>
  <si>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</si>
  <si>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</si>
  <si>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</si>
  <si>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</si>
  <si>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</si>
  <si>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</si>
  <si>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</si>
  <si>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</si>
  <si>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</si>
  <si>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</si>
  <si>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</si>
  <si>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</si>
  <si>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</si>
  <si>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</si>
  <si>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</si>
  <si>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</si>
  <si>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</si>
  <si>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</si>
  <si>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</si>
  <si>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</si>
  <si>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</si>
  <si>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</si>
  <si>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</si>
  <si>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</si>
  <si>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</si>
  <si>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</si>
  <si>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</si>
  <si>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</si>
  <si>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</si>
  <si>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</si>
  <si>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</si>
  <si>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</si>
  <si>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</si>
  <si>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</si>
  <si>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</si>
  <si>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</si>
  <si>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</si>
  <si>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</si>
  <si>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</si>
  <si>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</si>
  <si>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</si>
  <si>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</si>
  <si>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</si>
  <si>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</si>
  <si>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</si>
  <si>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</si>
  <si>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</si>
  <si>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</si>
  <si>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</si>
  <si>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</si>
  <si>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</si>
  <si>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</si>
  <si>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</si>
  <si>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</si>
  <si>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</si>
  <si>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</si>
  <si>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</si>
  <si>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</si>
  <si>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</si>
  <si>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</si>
  <si>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</si>
  <si>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</si>
  <si>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</si>
  <si>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</si>
  <si>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</si>
  <si>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</si>
  <si>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</si>
  <si>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</si>
  <si>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</si>
  <si>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</si>
  <si>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</si>
  <si>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</si>
  <si>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</si>
  <si>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</si>
  <si>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</si>
  <si>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</si>
  <si>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</si>
  <si>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</si>
  <si>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</si>
  <si>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</si>
  <si>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</si>
  <si>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</si>
  <si>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</si>
  <si>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</si>
  <si>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</si>
  <si>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</si>
  <si>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</si>
  <si>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</si>
  <si>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</si>
  <si>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</si>
  <si>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</si>
  <si>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</si>
  <si>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</si>
  <si>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</si>
  <si>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</si>
  <si>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</si>
  <si>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</si>
  <si>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</si>
  <si>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</si>
  <si>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</si>
  <si>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</si>
  <si>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</si>
  <si>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</si>
  <si>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</si>
  <si>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</si>
  <si>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</si>
  <si>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</si>
  <si>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</si>
  <si>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</si>
  <si>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</si>
  <si>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</si>
  <si>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</si>
  <si>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</si>
  <si>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</si>
  <si>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</si>
  <si>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</si>
  <si>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</si>
  <si>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</si>
  <si>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</si>
  <si>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</si>
  <si>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</si>
  <si>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</si>
  <si>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</si>
  <si>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</si>
  <si>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</si>
  <si>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</si>
  <si>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</si>
  <si>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</si>
  <si>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</si>
  <si>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</si>
  <si>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</si>
  <si>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</si>
  <si>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</si>
  <si>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</si>
  <si>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</si>
  <si>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</si>
  <si>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</si>
  <si>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</si>
  <si>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</si>
  <si>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</si>
  <si>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</si>
  <si>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</si>
  <si>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</si>
  <si>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</si>
  <si>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</si>
  <si>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</si>
  <si>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</si>
  <si>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</si>
  <si>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</si>
  <si>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</si>
  <si>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</si>
  <si>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</si>
  <si>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</si>
  <si>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</si>
  <si>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</si>
  <si>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</si>
  <si>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</si>
  <si>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</si>
  <si>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</si>
  <si>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</si>
  <si>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</si>
  <si>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</si>
  <si>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</si>
  <si>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</si>
  <si>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</si>
  <si>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</si>
  <si>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</si>
  <si>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</si>
  <si>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</si>
  <si>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</si>
  <si>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</si>
  <si>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</si>
  <si>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</si>
  <si>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</si>
  <si>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</si>
  <si>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</si>
  <si>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</si>
  <si>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</si>
  <si>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</si>
  <si>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</si>
  <si>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</si>
  <si>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</si>
  <si>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</si>
  <si>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</si>
  <si>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</si>
  <si>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</si>
  <si>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</si>
  <si>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</si>
  <si>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</si>
  <si>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</si>
  <si>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</si>
  <si>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</si>
  <si>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</si>
  <si>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</si>
  <si>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</si>
  <si>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</si>
  <si>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</si>
  <si>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</si>
  <si>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</si>
  <si>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</si>
  <si>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</si>
  <si>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</si>
  <si>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</si>
  <si>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</si>
  <si>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</si>
  <si>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</si>
  <si>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</si>
  <si>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</si>
  <si>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</si>
  <si>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</si>
  <si>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</si>
  <si>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</si>
  <si>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</si>
  <si>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</si>
  <si>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</si>
  <si>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</si>
  <si>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</si>
  <si>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</si>
  <si>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</si>
  <si>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</si>
  <si>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</si>
  <si>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</si>
  <si>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</si>
  <si>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</si>
  <si>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</si>
  <si>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</si>
  <si>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</si>
  <si>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</si>
  <si>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</si>
  <si>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</si>
  <si>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</si>
  <si>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</si>
  <si>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</si>
  <si>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</si>
  <si>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</si>
  <si>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</si>
  <si>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</si>
  <si>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</si>
  <si>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</si>
  <si>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</si>
  <si>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</si>
  <si>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</si>
  <si>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</si>
  <si>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</si>
  <si>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</si>
  <si>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</si>
  <si>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</si>
  <si>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</si>
  <si>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</si>
  <si>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</si>
  <si>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</si>
  <si>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</si>
  <si>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</si>
  <si>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</si>
  <si>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</si>
  <si>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</si>
  <si>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</si>
  <si>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</si>
  <si>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</si>
  <si>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</si>
  <si>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</si>
  <si>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</si>
  <si>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</si>
  <si>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</si>
  <si>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</si>
  <si>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</si>
  <si>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</si>
  <si>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</si>
  <si>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</si>
  <si>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</si>
  <si>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</si>
  <si>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</si>
  <si>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</si>
  <si>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</si>
  <si>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</si>
  <si>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</si>
  <si>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</si>
  <si>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</si>
  <si>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</si>
  <si>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</si>
  <si>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</si>
  <si>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</si>
  <si>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</si>
  <si>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</si>
  <si>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</si>
  <si>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</si>
  <si>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</si>
  <si>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</si>
  <si>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</si>
  <si>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</si>
  <si>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</si>
  <si>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</si>
  <si>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</si>
  <si>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</si>
  <si>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</si>
  <si>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</si>
  <si>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</si>
  <si>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</si>
  <si>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</si>
  <si>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</si>
  <si>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</si>
  <si>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</si>
  <si>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</si>
  <si>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</si>
  <si>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</si>
  <si>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</si>
  <si>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</si>
  <si>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</si>
  <si>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</si>
  <si>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</si>
  <si>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</si>
  <si>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</si>
  <si>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</si>
  <si>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</si>
  <si>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</si>
  <si>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</si>
  <si>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</si>
  <si>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</si>
  <si>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</si>
  <si>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</si>
  <si>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</si>
  <si>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</si>
  <si>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</si>
  <si>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</si>
  <si>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</si>
  <si>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</si>
  <si>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</si>
  <si>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</si>
  <si>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</si>
  <si>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</si>
  <si>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</si>
  <si>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</si>
  <si>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</si>
  <si>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</si>
  <si>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</si>
  <si>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</si>
  <si>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</si>
  <si>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</si>
  <si>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</si>
  <si>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</si>
  <si>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</si>
  <si>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</si>
  <si>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</si>
  <si>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</si>
  <si>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</si>
  <si>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</si>
  <si>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</si>
  <si>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</si>
  <si>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</si>
  <si>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</si>
  <si>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</si>
  <si>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</si>
  <si>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</si>
  <si>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</si>
  <si>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</si>
  <si>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</si>
  <si>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</si>
  <si>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</si>
  <si>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</si>
  <si>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</si>
  <si>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</si>
  <si>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</si>
  <si>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</si>
  <si>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</si>
  <si>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</si>
  <si>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</si>
  <si>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</si>
  <si>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</si>
  <si>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</si>
  <si>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</si>
  <si>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</si>
  <si>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</si>
  <si>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</si>
  <si>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</si>
  <si>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</si>
  <si>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</si>
  <si>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</si>
  <si>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</si>
  <si>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</si>
  <si>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</si>
  <si>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</si>
  <si>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</si>
  <si>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</si>
  <si>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</si>
  <si>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</si>
  <si>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</si>
  <si>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</si>
  <si>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</si>
  <si>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</si>
  <si>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</si>
  <si>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</si>
  <si>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</si>
  <si>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</si>
  <si>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</si>
  <si>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</si>
  <si>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</si>
  <si>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</si>
  <si>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</si>
  <si>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</si>
  <si>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</si>
  <si>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</si>
  <si>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</si>
  <si>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</si>
  <si>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</si>
  <si>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</si>
  <si>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</si>
  <si>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</si>
  <si>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</si>
  <si>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</si>
  <si>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</si>
  <si>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</si>
  <si>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</si>
  <si>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</si>
  <si>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</si>
  <si>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</si>
  <si>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</si>
  <si>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</si>
  <si>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</si>
  <si>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</si>
  <si>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</si>
  <si>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</si>
  <si>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</si>
  <si>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</si>
  <si>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</si>
  <si>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</si>
  <si>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</si>
  <si>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</si>
  <si>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</si>
  <si>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</si>
  <si>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</si>
  <si>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</si>
  <si>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</si>
  <si>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</si>
  <si>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</si>
  <si>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</si>
  <si>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</si>
  <si>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</si>
  <si>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</si>
  <si>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</si>
  <si>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</si>
  <si>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</si>
  <si>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</si>
  <si>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</si>
  <si>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</si>
  <si>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</si>
  <si>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</si>
  <si>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</si>
  <si>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</si>
  <si>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</si>
  <si>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</si>
  <si>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</si>
  <si>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</si>
  <si>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</si>
  <si>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</si>
  <si>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</si>
  <si>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</si>
  <si>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</si>
  <si>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</si>
  <si>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</si>
  <si>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</si>
  <si>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</si>
  <si>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</si>
  <si>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</si>
  <si>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</si>
  <si>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</si>
  <si>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</si>
  <si>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</si>
  <si>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</si>
  <si>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</si>
  <si>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</si>
  <si>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</si>
  <si>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</si>
  <si>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</si>
  <si>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</si>
  <si>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</si>
  <si>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</si>
  <si>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</si>
  <si>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</si>
  <si>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</si>
  <si>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</si>
  <si>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</si>
  <si>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</si>
  <si>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</si>
  <si>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</si>
  <si>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</si>
  <si>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</si>
  <si>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</si>
  <si>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</si>
  <si>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</si>
  <si>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</si>
  <si>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</si>
  <si>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</si>
  <si>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</si>
  <si>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</si>
  <si>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</si>
  <si>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</si>
  <si>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</si>
  <si>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</si>
  <si>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</si>
  <si>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</si>
  <si>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</si>
  <si>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</si>
  <si>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</si>
  <si>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</si>
  <si>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</si>
  <si>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</si>
  <si>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</si>
  <si>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</si>
  <si>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</si>
  <si>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</si>
  <si>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</si>
  <si>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</si>
  <si>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</si>
  <si>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</si>
  <si>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</si>
  <si>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</si>
  <si>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</si>
  <si>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</si>
  <si>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</si>
  <si>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</si>
  <si>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</si>
  <si>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</si>
  <si>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</si>
  <si>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</si>
  <si>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</si>
  <si>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</si>
  <si>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</si>
  <si>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</si>
  <si>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</si>
  <si>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</si>
  <si>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</si>
  <si>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</si>
  <si>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</si>
  <si>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</si>
  <si>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</si>
  <si>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</si>
  <si>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</si>
  <si>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</si>
  <si>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</si>
  <si>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</si>
  <si>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</si>
  <si>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</si>
  <si>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</si>
  <si>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</si>
  <si>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</si>
  <si>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</si>
  <si>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</si>
  <si>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</si>
  <si>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</si>
  <si>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</si>
  <si>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</si>
  <si>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</si>
  <si>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</si>
  <si>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</si>
  <si>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</si>
  <si>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</si>
  <si>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</si>
  <si>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</si>
  <si>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</si>
  <si>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</si>
  <si>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</si>
  <si>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</si>
  <si>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</si>
  <si>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</si>
  <si>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</si>
  <si>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</si>
  <si>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</si>
  <si>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</si>
  <si>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</si>
  <si>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</si>
  <si>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</si>
  <si>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</si>
  <si>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</si>
  <si>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</si>
  <si>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</si>
  <si>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</si>
  <si>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</si>
  <si>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</si>
  <si>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</si>
  <si>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</si>
  <si>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</si>
  <si>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</si>
  <si>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</si>
  <si>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</si>
  <si>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</si>
  <si>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</si>
  <si>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</si>
  <si>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</si>
  <si>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</si>
  <si>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</si>
  <si>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</si>
  <si>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</si>
  <si>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</si>
  <si>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</si>
  <si>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</si>
  <si>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</si>
  <si>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</si>
  <si>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</si>
  <si>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</si>
  <si>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</si>
  <si>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</si>
  <si>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</si>
  <si>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</si>
  <si>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</si>
  <si>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</si>
  <si>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</si>
  <si>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</si>
  <si>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</si>
  <si>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</si>
  <si>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</si>
  <si>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</si>
  <si>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</si>
  <si>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</si>
  <si>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</si>
  <si>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</si>
  <si>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</si>
  <si>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</si>
  <si>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</si>
  <si>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</si>
  <si>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</si>
  <si>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</si>
  <si>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</si>
  <si>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</si>
  <si>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</si>
  <si>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</si>
  <si>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</si>
  <si>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</si>
  <si>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</si>
  <si>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</si>
  <si>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</si>
  <si>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</si>
  <si>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</si>
  <si>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</si>
  <si>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</si>
  <si>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</si>
  <si>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</si>
  <si>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</si>
  <si>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</si>
  <si>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</si>
  <si>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</si>
  <si>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</si>
  <si>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</si>
  <si>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</si>
  <si>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</si>
  <si>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</si>
  <si>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</si>
  <si>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</si>
  <si>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</si>
  <si>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</si>
  <si>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</si>
  <si>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</si>
  <si>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</si>
  <si>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</si>
  <si>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</si>
  <si>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</si>
  <si>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</si>
  <si>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</si>
  <si>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</si>
  <si>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</si>
  <si>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</si>
  <si>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</si>
  <si>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</si>
  <si>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</si>
  <si>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</si>
  <si>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</si>
  <si>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</si>
  <si>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</si>
  <si>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</si>
  <si>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</si>
  <si>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</si>
  <si>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</si>
  <si>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</si>
  <si>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</si>
  <si>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</si>
  <si>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</si>
  <si>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</si>
  <si>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</si>
  <si>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</si>
  <si>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</si>
  <si>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</si>
  <si>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</si>
  <si>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</si>
  <si>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</si>
  <si>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</si>
  <si>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</si>
  <si>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</si>
  <si>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</si>
  <si>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</si>
  <si>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</si>
  <si>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</si>
  <si>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</si>
  <si>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</si>
  <si>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</si>
  <si>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</si>
  <si>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</si>
  <si>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</si>
  <si>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</si>
  <si>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</si>
  <si>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</si>
  <si>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</si>
  <si>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</si>
  <si>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</si>
  <si>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</si>
  <si>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</si>
  <si>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</si>
  <si>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</si>
  <si>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</si>
  <si>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</si>
  <si>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</si>
  <si>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</si>
  <si>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</si>
  <si>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</si>
  <si>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</si>
  <si>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</si>
  <si>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</si>
  <si>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</si>
  <si>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</si>
  <si>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</si>
  <si>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</si>
  <si>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</si>
  <si>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</si>
  <si>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</si>
  <si>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</si>
  <si>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</si>
  <si>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</si>
  <si>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</si>
  <si>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</si>
  <si>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</si>
  <si>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</si>
  <si>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</si>
  <si>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</si>
  <si>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</si>
  <si>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</si>
  <si>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</si>
  <si>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</si>
  <si>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</si>
  <si>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</si>
  <si>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</si>
  <si>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</si>
  <si>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</si>
  <si>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</si>
  <si>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</si>
  <si>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</si>
  <si>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</si>
  <si>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</si>
  <si>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</si>
  <si>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</si>
  <si>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</si>
  <si>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</si>
  <si>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</si>
  <si>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</si>
  <si>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</si>
  <si>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</si>
  <si>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</si>
  <si>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</si>
  <si>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</si>
  <si>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</si>
  <si>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</si>
  <si>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</si>
  <si>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</si>
  <si>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</si>
  <si>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</si>
  <si>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</si>
  <si>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</si>
  <si>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</si>
  <si>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</si>
  <si>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</si>
  <si>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</si>
  <si>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</si>
  <si>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</si>
  <si>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</si>
  <si>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</si>
  <si>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</si>
  <si>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</si>
  <si>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</si>
  <si>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</si>
  <si>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</si>
  <si>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</si>
  <si>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</si>
  <si>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</si>
  <si>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</si>
  <si>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</si>
  <si>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</si>
  <si>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</si>
  <si>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</si>
  <si>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</si>
  <si>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</si>
  <si>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</si>
  <si>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</si>
  <si>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</si>
  <si>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</si>
  <si>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</si>
  <si>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</si>
  <si>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</si>
  <si>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</si>
  <si>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</si>
  <si>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</si>
  <si>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</si>
  <si>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</si>
  <si>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</si>
  <si>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</si>
  <si>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</si>
  <si>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</si>
  <si>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</si>
  <si>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</si>
  <si>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</si>
  <si>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</si>
  <si>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</si>
  <si>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</si>
  <si>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</si>
  <si>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</si>
  <si>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</si>
  <si>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</si>
  <si>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</si>
  <si>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</si>
  <si>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</si>
  <si>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</si>
  <si>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</si>
  <si>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</si>
  <si>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</si>
  <si>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</si>
  <si>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</si>
  <si>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</si>
  <si>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</si>
  <si>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</si>
  <si>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</si>
  <si>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</si>
  <si>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</si>
  <si>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</si>
  <si>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</si>
  <si>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</si>
  <si>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</si>
  <si>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</si>
  <si>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</si>
  <si>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</si>
  <si>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</si>
  <si>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</si>
  <si>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</si>
  <si>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</si>
  <si>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</si>
  <si>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</si>
  <si>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</si>
  <si>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</si>
  <si>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</si>
  <si>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</si>
  <si>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</si>
  <si>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</si>
  <si>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</si>
  <si>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</si>
  <si>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</si>
  <si>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</si>
  <si>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</si>
  <si>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</si>
  <si>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</si>
  <si>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</si>
  <si>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</si>
  <si>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</si>
  <si>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</si>
  <si>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</si>
  <si>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</si>
  <si>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</si>
  <si>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</si>
  <si>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</si>
  <si>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</si>
  <si>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</si>
  <si>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</si>
  <si>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</si>
  <si>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</si>
  <si>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</si>
  <si>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</si>
  <si>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</si>
  <si>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</si>
  <si>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</si>
  <si>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</si>
  <si>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</si>
  <si>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</si>
  <si>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</si>
  <si>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</si>
  <si>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</si>
  <si>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</si>
  <si>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</si>
  <si>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</si>
  <si>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</si>
  <si>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</si>
  <si>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</si>
  <si>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</si>
  <si>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</si>
  <si>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</si>
  <si>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</si>
  <si>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</si>
  <si>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</si>
  <si>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</si>
  <si>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</si>
  <si>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</si>
  <si>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</si>
  <si>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</si>
  <si>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</si>
  <si>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</si>
  <si>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</si>
  <si>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</si>
  <si>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</si>
  <si>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</si>
  <si>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</si>
  <si>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</si>
  <si>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</si>
  <si>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</si>
  <si>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</si>
  <si>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</si>
  <si>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</si>
  <si>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</si>
  <si>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</si>
  <si>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</si>
  <si>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</si>
  <si>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</si>
  <si>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</si>
  <si>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</si>
  <si>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</si>
  <si>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</si>
  <si>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</si>
  <si>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</si>
  <si>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</si>
  <si>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</si>
  <si>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</si>
  <si>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</si>
  <si>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</si>
  <si>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</si>
  <si>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</si>
  <si>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</si>
  <si>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</si>
  <si>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</si>
  <si>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</si>
  <si>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</si>
  <si>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</si>
  <si>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</si>
  <si>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</si>
  <si>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</si>
  <si>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</si>
  <si>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</si>
  <si>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</si>
  <si>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</si>
  <si>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</si>
  <si>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</si>
  <si>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</si>
  <si>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</si>
  <si>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</si>
  <si>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</si>
  <si>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</si>
  <si>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</si>
  <si>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</si>
  <si>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</si>
  <si>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</si>
  <si>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</si>
  <si>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</si>
  <si>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</si>
  <si>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</si>
  <si>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</si>
  <si>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</si>
  <si>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</si>
  <si>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</si>
  <si>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</si>
  <si>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</si>
  <si>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</si>
  <si>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</si>
  <si>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</si>
  <si>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</si>
  <si>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</si>
  <si>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</si>
  <si>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</si>
  <si>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</si>
  <si>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</si>
  <si>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</si>
  <si>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</si>
  <si>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</si>
  <si>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</si>
  <si>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</si>
  <si>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</si>
  <si>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</si>
  <si>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</si>
  <si>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</si>
  <si>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</si>
  <si>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</si>
  <si>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</si>
  <si>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</si>
  <si>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</si>
  <si>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</si>
  <si>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</si>
  <si>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</si>
  <si>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</si>
  <si>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</si>
  <si>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</si>
  <si>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</si>
  <si>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</si>
  <si>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</si>
  <si>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</si>
  <si>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</si>
  <si>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</si>
  <si>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</si>
  <si>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</si>
  <si>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</si>
  <si>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</si>
  <si>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</si>
  <si>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</si>
  <si>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</si>
  <si>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</si>
  <si>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</si>
  <si>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</si>
  <si>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</si>
  <si>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</si>
  <si>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</si>
  <si>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</si>
  <si>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</si>
  <si>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</si>
  <si>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</si>
  <si>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</si>
  <si>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</si>
  <si>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</si>
  <si>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</si>
  <si>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</si>
  <si>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</si>
  <si>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</si>
  <si>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</si>
  <si>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</si>
  <si>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</si>
  <si>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</si>
  <si>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</si>
  <si>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</si>
  <si>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</si>
  <si>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</si>
  <si>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</si>
  <si>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</si>
  <si>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</si>
  <si>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</si>
  <si>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</si>
  <si>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</si>
  <si>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</si>
  <si>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</si>
  <si>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</si>
  <si>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</si>
  <si>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</si>
  <si>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</si>
  <si>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</si>
  <si>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</si>
  <si>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</si>
  <si>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</si>
  <si>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</si>
  <si>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</si>
  <si>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</si>
  <si>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</si>
  <si>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</si>
  <si>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</si>
  <si>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</si>
  <si>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</si>
  <si>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</si>
  <si>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</si>
  <si>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</si>
  <si>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</si>
  <si>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</si>
  <si>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</si>
  <si>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</si>
  <si>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</si>
  <si>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</si>
  <si>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</si>
  <si>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</si>
  <si>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</si>
  <si>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</si>
  <si>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</si>
  <si>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</si>
  <si>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</si>
  <si>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</si>
  <si>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</si>
  <si>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</si>
  <si>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</si>
  <si>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</si>
  <si>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</si>
  <si>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</si>
  <si>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</si>
  <si>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</si>
  <si>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</si>
  <si>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</si>
  <si>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</si>
  <si>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</si>
  <si>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</si>
  <si>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</si>
  <si>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</si>
  <si>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</si>
  <si>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</si>
  <si>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</si>
  <si>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</si>
  <si>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</si>
  <si>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</si>
  <si>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</si>
  <si>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</si>
  <si>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</si>
  <si>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</si>
  <si>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</si>
  <si>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</si>
  <si>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</si>
  <si>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</si>
  <si>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</si>
  <si>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</si>
  <si>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</si>
  <si>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</si>
  <si>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</si>
  <si>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</si>
  <si>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</si>
  <si>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</si>
  <si>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</si>
  <si>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</si>
  <si>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</si>
  <si>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</si>
  <si>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</si>
  <si>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</si>
  <si>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</si>
  <si>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</si>
  <si>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</si>
  <si>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</si>
  <si>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</si>
  <si>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</si>
  <si>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</si>
  <si>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</si>
  <si>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</si>
  <si>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</si>
  <si>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</si>
  <si>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</si>
  <si>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</si>
  <si>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</si>
  <si>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</si>
  <si>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</si>
  <si>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</si>
  <si>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</si>
  <si>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</si>
  <si>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</si>
  <si>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</si>
  <si>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</si>
  <si>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</si>
  <si>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</si>
  <si>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</si>
  <si>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</si>
  <si>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</si>
  <si>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</si>
  <si>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</si>
  <si>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</si>
  <si>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</si>
  <si>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</si>
  <si>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</si>
  <si>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</si>
  <si>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</si>
  <si>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</si>
  <si>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</si>
  <si>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</si>
  <si>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</si>
  <si>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</si>
  <si>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</si>
  <si>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</si>
  <si>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</si>
  <si>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</si>
  <si>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</si>
  <si>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</si>
  <si>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</si>
  <si>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</si>
  <si>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</si>
  <si>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</si>
  <si>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</si>
  <si>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</si>
  <si>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</si>
  <si>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</si>
  <si>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</si>
  <si>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</si>
  <si>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</si>
  <si>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</si>
  <si>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</si>
  <si>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</si>
  <si>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</si>
  <si>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</si>
  <si>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</si>
  <si>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</si>
  <si>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</si>
  <si>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</si>
  <si>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</si>
  <si>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</si>
  <si>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</si>
  <si>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</si>
  <si>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</si>
  <si>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</si>
  <si>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</si>
  <si>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</si>
  <si>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</si>
  <si>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</si>
  <si>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</si>
  <si>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</si>
  <si>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</si>
  <si>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</si>
  <si>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</si>
  <si>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</si>
  <si>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</si>
  <si>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</si>
  <si>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</si>
  <si>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</si>
  <si>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</si>
  <si>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</si>
  <si>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</si>
  <si>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</si>
  <si>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</si>
  <si>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</si>
  <si>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</si>
  <si>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</si>
  <si>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</si>
  <si>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</si>
  <si>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</si>
  <si>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</si>
  <si>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</si>
  <si>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</si>
  <si>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</si>
  <si>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</si>
  <si>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</si>
  <si>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</si>
  <si>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</si>
  <si>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</si>
  <si>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</si>
  <si>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</si>
  <si>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</si>
  <si>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</si>
  <si>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</si>
  <si>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</si>
  <si>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</si>
  <si>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</si>
  <si>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</si>
  <si>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</si>
  <si>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</si>
  <si>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</si>
  <si>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</si>
  <si>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</si>
  <si>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</si>
  <si>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</si>
  <si>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</si>
  <si>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</si>
  <si>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</si>
  <si>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</si>
  <si>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</si>
  <si>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</si>
  <si>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</si>
  <si>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</si>
  <si>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</si>
  <si>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</si>
  <si>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</si>
  <si>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</si>
  <si>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</si>
  <si>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</si>
  <si>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</si>
  <si>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</si>
  <si>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</si>
  <si>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</si>
  <si>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</si>
  <si>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</si>
  <si>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</si>
  <si>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</si>
  <si>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</si>
  <si>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</si>
  <si>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</si>
  <si>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</si>
  <si>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</si>
  <si>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</si>
  <si>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</si>
  <si>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</si>
  <si>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</si>
  <si>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</si>
  <si>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</si>
  <si>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</si>
  <si>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</si>
  <si>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</si>
  <si>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</si>
  <si>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</si>
  <si>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</si>
  <si>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</si>
  <si>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</si>
  <si>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</si>
  <si>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</si>
  <si>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</si>
  <si>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</si>
  <si>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</si>
  <si>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</si>
  <si>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</si>
  <si>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</si>
  <si>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</si>
  <si>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</si>
  <si>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</si>
  <si>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</si>
  <si>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</si>
  <si>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</si>
  <si>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</si>
  <si>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</si>
  <si>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</si>
  <si>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</si>
  <si>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</si>
  <si>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</si>
  <si>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</si>
  <si>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</si>
  <si>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</si>
  <si>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</si>
  <si>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</si>
  <si>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</si>
  <si>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</si>
  <si>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</si>
  <si>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</si>
  <si>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</si>
  <si>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</si>
  <si>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</si>
  <si>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</si>
  <si>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</si>
  <si>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</si>
  <si>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</si>
  <si>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</si>
  <si>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</si>
  <si>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</si>
  <si>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</si>
  <si>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</si>
  <si>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</si>
  <si>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</si>
  <si>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</si>
  <si>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</si>
  <si>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</si>
  <si>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</si>
  <si>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</si>
  <si>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</si>
  <si>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</si>
  <si>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</si>
  <si>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</si>
  <si>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</si>
  <si>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</si>
  <si>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</si>
  <si>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</si>
  <si>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</si>
  <si>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</si>
  <si>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</si>
  <si>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</si>
  <si>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</si>
  <si>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</si>
  <si>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</si>
  <si>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</si>
  <si>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</si>
  <si>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</si>
  <si>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</si>
  <si>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</si>
  <si>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</si>
  <si>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</si>
  <si>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</si>
  <si>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</si>
  <si>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</si>
  <si>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</si>
  <si>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</si>
  <si>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</si>
  <si>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</si>
  <si>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</si>
  <si>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</si>
  <si>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</si>
  <si>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</si>
  <si>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</si>
  <si>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</si>
  <si>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</si>
  <si>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</si>
  <si>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</si>
  <si>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</si>
  <si>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</si>
  <si>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</si>
  <si>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</si>
  <si>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</si>
  <si>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</si>
  <si>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</si>
  <si>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</si>
  <si>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</si>
  <si>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</si>
  <si>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</si>
  <si>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</si>
  <si>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</si>
  <si>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</si>
  <si>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</si>
  <si>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</si>
  <si>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</si>
  <si>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</si>
  <si>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</si>
  <si>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</si>
  <si>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</si>
  <si>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</si>
  <si>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</si>
  <si>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</si>
  <si>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</si>
  <si>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</si>
  <si>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</si>
  <si>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</si>
  <si>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</si>
  <si>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</si>
  <si>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</si>
  <si>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</si>
  <si>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</si>
  <si>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</si>
  <si>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</si>
  <si>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</si>
  <si>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</si>
  <si>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</si>
  <si>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</si>
  <si>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</si>
  <si>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</si>
  <si>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</si>
  <si>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</si>
  <si>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</si>
  <si>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</si>
  <si>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</si>
  <si>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</si>
  <si>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</si>
  <si>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</si>
  <si>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</si>
  <si>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</si>
  <si>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</si>
  <si>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</si>
  <si>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</si>
  <si>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</si>
  <si>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</si>
  <si>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</si>
  <si>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</si>
  <si>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</si>
  <si>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</si>
  <si>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</si>
  <si>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</si>
  <si>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</si>
  <si>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</si>
  <si>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</si>
  <si>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</si>
  <si>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</si>
  <si>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</si>
  <si>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</si>
  <si>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</si>
  <si>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</si>
  <si>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</si>
  <si>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</si>
  <si>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</si>
  <si>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</si>
  <si>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</si>
  <si>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</si>
  <si>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</si>
  <si>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</si>
  <si>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</si>
  <si>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</si>
  <si>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</si>
  <si>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</si>
  <si>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</si>
  <si>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</si>
  <si>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</si>
  <si>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</si>
  <si>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</si>
  <si>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</si>
  <si>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</si>
  <si>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</si>
  <si>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</si>
  <si>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</si>
  <si>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</si>
  <si>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</si>
  <si>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</si>
  <si>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</si>
  <si>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</si>
  <si>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</si>
  <si>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</si>
  <si>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</si>
  <si>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</si>
  <si>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</si>
  <si>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</si>
  <si>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</si>
  <si>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</si>
  <si>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</si>
  <si>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</si>
  <si>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</si>
  <si>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</si>
  <si>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</si>
  <si>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</si>
  <si>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</si>
  <si>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</si>
  <si>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</si>
  <si>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</si>
  <si>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</si>
  <si>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</si>
  <si>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</si>
  <si>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</si>
  <si>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</si>
  <si>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</si>
  <si>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</si>
  <si>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</si>
  <si>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</si>
  <si>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</si>
  <si>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</si>
  <si>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</si>
  <si>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</si>
  <si>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</si>
  <si>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</si>
  <si>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</si>
  <si>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</si>
  <si>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</si>
  <si>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</si>
  <si>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</si>
  <si>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</si>
  <si>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</si>
  <si>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</si>
  <si>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</si>
  <si>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</si>
  <si>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</si>
  <si>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</si>
  <si>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</si>
  <si>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</si>
  <si>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</si>
  <si>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</si>
  <si>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</si>
  <si>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</si>
  <si>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</si>
  <si>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</si>
  <si>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</si>
  <si>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</si>
  <si>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</si>
  <si>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</si>
  <si>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</si>
  <si>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</si>
  <si>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</si>
  <si>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</si>
  <si>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</si>
  <si>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</si>
  <si>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</si>
  <si>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</si>
  <si>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</si>
  <si>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</si>
  <si>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</si>
  <si>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</si>
  <si>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</si>
  <si>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</si>
  <si>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</si>
  <si>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</si>
  <si>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</si>
  <si>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</si>
  <si>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</si>
  <si>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</si>
  <si>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</si>
  <si>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</si>
  <si>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</si>
  <si>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</si>
  <si>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</si>
  <si>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</si>
  <si>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</si>
  <si>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</si>
  <si>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</si>
  <si>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</si>
  <si>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</si>
  <si>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</si>
  <si>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</si>
  <si>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</si>
  <si>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</si>
  <si>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</si>
  <si>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</si>
  <si>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</si>
  <si>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</si>
  <si>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</si>
  <si>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</si>
  <si>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</si>
  <si>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</si>
  <si>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</si>
  <si>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</si>
  <si>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</si>
  <si>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</si>
  <si>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</si>
  <si>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</si>
  <si>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</si>
  <si>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</si>
  <si>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</si>
  <si>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</si>
  <si>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</si>
  <si>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</si>
  <si>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</si>
  <si>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</si>
  <si>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</si>
  <si>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</si>
  <si>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</si>
  <si>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</si>
  <si>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</si>
  <si>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</si>
  <si>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</si>
  <si>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</si>
  <si>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</si>
  <si>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</si>
  <si>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</si>
  <si>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</si>
  <si>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</si>
  <si>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</si>
  <si>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</si>
  <si>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</si>
  <si>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</si>
  <si>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</si>
  <si>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</si>
  <si>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</si>
  <si>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</si>
  <si>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</si>
  <si>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</si>
  <si>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</si>
  <si>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</si>
  <si>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</si>
  <si>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</si>
  <si>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</si>
  <si>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</si>
  <si>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</si>
  <si>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</si>
  <si>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</si>
  <si>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</si>
  <si>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</si>
  <si>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</si>
  <si>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</si>
  <si>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</si>
  <si>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</si>
  <si>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</si>
  <si>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</si>
  <si>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</si>
  <si>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</si>
  <si>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</si>
  <si>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</si>
  <si>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</si>
  <si>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</si>
  <si>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</si>
  <si>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</si>
  <si>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</si>
  <si>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</si>
  <si>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</si>
  <si>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</si>
  <si>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</si>
  <si>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</si>
  <si>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</si>
  <si>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</si>
  <si>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</si>
  <si>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</si>
  <si>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</si>
  <si>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</si>
  <si>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</si>
  <si>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</si>
  <si>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</si>
  <si>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</si>
  <si>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</si>
  <si>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</si>
  <si>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</si>
  <si>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</si>
  <si>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</si>
  <si>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</si>
  <si>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</si>
  <si>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</si>
  <si>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</si>
  <si>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</si>
  <si>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</si>
  <si>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</si>
  <si>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</si>
  <si>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</si>
  <si>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</si>
  <si>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</si>
  <si>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</si>
  <si>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</si>
  <si>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</si>
  <si>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</si>
  <si>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</si>
  <si>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</si>
  <si>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</si>
  <si>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</si>
  <si>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</si>
  <si>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</si>
  <si>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</si>
  <si>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</si>
  <si>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</si>
  <si>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</si>
  <si>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</si>
  <si>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</si>
  <si>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</si>
  <si>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</si>
  <si>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</si>
  <si>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</si>
  <si>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</si>
  <si>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</si>
  <si>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</si>
  <si>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</si>
  <si>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</si>
  <si>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</si>
  <si>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</si>
  <si>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</si>
  <si>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</si>
  <si>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</si>
  <si>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</si>
  <si>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</si>
  <si>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</si>
  <si>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</si>
  <si>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</si>
  <si>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</si>
  <si>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</si>
  <si>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</si>
  <si>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</si>
  <si>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</si>
  <si>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</si>
  <si>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</si>
  <si>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</si>
  <si>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</si>
  <si>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</si>
  <si>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</si>
  <si>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</si>
  <si>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</si>
  <si>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</si>
  <si>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</si>
  <si>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</si>
  <si>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</si>
  <si>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</si>
  <si>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</si>
  <si>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</si>
  <si>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</si>
  <si>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</si>
  <si>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</si>
  <si>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</si>
  <si>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</si>
  <si>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</si>
  <si>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</si>
  <si>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</si>
  <si>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</si>
  <si>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</si>
  <si>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</si>
  <si>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</si>
  <si>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</si>
  <si>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</si>
  <si>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</si>
  <si>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</si>
  <si>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</si>
  <si>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</si>
  <si>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</si>
  <si>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</si>
  <si>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</si>
  <si>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</si>
  <si>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</si>
  <si>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</si>
  <si>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</si>
  <si>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</si>
  <si>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</si>
  <si>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</si>
  <si>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</si>
  <si>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</si>
  <si>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</si>
  <si>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</si>
  <si>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</si>
  <si>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</si>
  <si>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</si>
  <si>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</si>
  <si>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</si>
  <si>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</si>
  <si>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</si>
  <si>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</si>
  <si>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</si>
  <si>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</si>
  <si>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</si>
  <si>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</si>
  <si>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</si>
  <si>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</si>
  <si>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</si>
  <si>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</si>
  <si>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</si>
  <si>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</si>
  <si>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</si>
  <si>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</si>
  <si>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</si>
  <si>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</si>
  <si>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</si>
  <si>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</si>
  <si>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</si>
  <si>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</si>
  <si>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</si>
  <si>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</si>
  <si>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</si>
  <si>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</si>
  <si>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</si>
  <si>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</si>
  <si>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</si>
  <si>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</si>
  <si>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</si>
  <si>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</si>
  <si>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</si>
  <si>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</si>
  <si>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</si>
  <si>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</si>
  <si>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</si>
  <si>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</si>
  <si>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</si>
  <si>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</si>
  <si>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</si>
  <si>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</si>
  <si>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</si>
  <si>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</si>
  <si>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</si>
  <si>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</si>
  <si>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</si>
  <si>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</si>
  <si>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</si>
  <si>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</si>
  <si>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</si>
  <si>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</si>
  <si>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</si>
  <si>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</si>
  <si>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</si>
  <si>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</si>
  <si>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</si>
  <si>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</si>
  <si>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</si>
  <si>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</si>
  <si>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</si>
  <si>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</si>
  <si>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</si>
  <si>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</si>
  <si>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</si>
  <si>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</si>
  <si>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</si>
  <si>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</si>
  <si>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</si>
  <si>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</si>
  <si>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</si>
  <si>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</si>
  <si>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</si>
  <si>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</si>
  <si>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</si>
  <si>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</si>
  <si>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</si>
  <si>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</si>
  <si>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</si>
  <si>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</si>
  <si>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</si>
  <si>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</si>
  <si>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</si>
  <si>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</si>
  <si>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</si>
  <si>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</si>
  <si>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</si>
  <si>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</si>
  <si>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</si>
  <si>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</si>
  <si>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</si>
  <si>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</si>
  <si>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</si>
  <si>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</si>
  <si>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</si>
  <si>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</si>
  <si>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</si>
  <si>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</si>
  <si>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</si>
  <si>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</si>
  <si>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</si>
  <si>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</si>
  <si>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</si>
  <si>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</si>
  <si>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</si>
  <si>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</si>
  <si>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</si>
  <si>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</si>
  <si>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</si>
  <si>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</si>
  <si>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</si>
  <si>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</si>
  <si>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</si>
  <si>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</si>
  <si>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</si>
  <si>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</si>
  <si>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</si>
  <si>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</si>
  <si>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</si>
  <si>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</si>
  <si>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</si>
  <si>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</si>
  <si>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</si>
  <si>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</si>
  <si>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</si>
  <si>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</si>
  <si>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</si>
  <si>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</si>
  <si>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</si>
  <si>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</si>
  <si>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</si>
  <si>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</si>
  <si>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</si>
  <si>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</si>
  <si>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</si>
  <si>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</si>
  <si>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</si>
  <si>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</si>
  <si>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</si>
  <si>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</si>
  <si>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</si>
  <si>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</si>
  <si>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</si>
  <si>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</si>
  <si>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</si>
  <si>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</si>
  <si>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</si>
  <si>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</si>
  <si>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</si>
  <si>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</si>
  <si>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</si>
  <si>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</si>
  <si>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</si>
  <si>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</si>
  <si>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</si>
  <si>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</si>
  <si>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</si>
  <si>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</si>
  <si>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</si>
  <si>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</si>
  <si>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</si>
  <si>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</si>
  <si>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</si>
  <si>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</si>
  <si>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</si>
  <si>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</si>
  <si>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</si>
  <si>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</si>
  <si>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</si>
  <si>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</si>
  <si>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</si>
  <si>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</si>
  <si>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</si>
  <si>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</si>
  <si>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</si>
  <si>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</si>
  <si>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</si>
  <si>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</si>
  <si>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</si>
  <si>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</si>
  <si>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</si>
  <si>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</si>
  <si>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</si>
  <si>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</si>
  <si>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</si>
  <si>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</si>
  <si>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</si>
  <si>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</si>
  <si>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</si>
  <si>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</si>
  <si>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</si>
  <si>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</si>
  <si>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</si>
  <si>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</si>
  <si>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</si>
  <si>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</si>
  <si>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</si>
  <si>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</si>
  <si>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</si>
  <si>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</si>
  <si>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</si>
  <si>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</si>
  <si>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</si>
  <si>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</si>
  <si>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</si>
  <si>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</si>
  <si>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</si>
  <si>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</si>
  <si>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</si>
  <si>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</si>
  <si>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</si>
  <si>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</si>
  <si>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</si>
  <si>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</si>
  <si>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</si>
  <si>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</si>
  <si>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</si>
  <si>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</si>
  <si>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</si>
  <si>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</si>
  <si>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</si>
  <si>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</si>
  <si>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</si>
  <si>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</si>
  <si>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</si>
  <si>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</si>
  <si>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</si>
  <si>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</si>
  <si>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</si>
  <si>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</si>
  <si>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</si>
  <si>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</si>
  <si>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</si>
  <si>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</si>
  <si>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</si>
  <si>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</si>
  <si>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</si>
  <si>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</si>
  <si>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</si>
  <si>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</si>
  <si>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</si>
  <si>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</si>
  <si>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</si>
  <si>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</si>
  <si>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</si>
  <si>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</si>
  <si>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</si>
  <si>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</si>
  <si>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</si>
  <si>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</si>
  <si>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</si>
  <si>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</si>
  <si>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</si>
  <si>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</si>
  <si>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</si>
  <si>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</si>
  <si>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</si>
  <si>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</si>
  <si>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</si>
  <si>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</si>
  <si>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</si>
  <si>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</si>
  <si>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</si>
  <si>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</si>
  <si>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</si>
  <si>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</si>
  <si>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</si>
  <si>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</si>
  <si>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</si>
  <si>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</si>
  <si>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</si>
  <si>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</si>
  <si>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</si>
  <si>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</si>
  <si>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</si>
  <si>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</si>
  <si>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</si>
  <si>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</si>
  <si>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</si>
  <si>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</si>
  <si>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</si>
  <si>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</si>
  <si>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</si>
  <si>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</si>
  <si>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</si>
  <si>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</si>
  <si>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</si>
  <si>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</si>
  <si>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</si>
  <si>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</si>
  <si>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</si>
  <si>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</si>
  <si>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</si>
  <si>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</si>
  <si>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</si>
  <si>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</si>
  <si>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</si>
  <si>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</si>
  <si>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</si>
  <si>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</si>
  <si>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</si>
  <si>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</si>
  <si>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</si>
  <si>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</si>
  <si>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</si>
  <si>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</si>
  <si>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</si>
  <si>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</si>
  <si>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</si>
  <si>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</si>
  <si>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</si>
  <si>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</si>
  <si>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</si>
  <si>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</si>
  <si>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</si>
  <si>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</si>
  <si>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</si>
  <si>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</si>
  <si>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</si>
  <si>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</si>
  <si>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</si>
  <si>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</si>
  <si>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</si>
  <si>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</si>
  <si>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</si>
  <si>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</si>
  <si>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</si>
  <si>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</si>
  <si>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</si>
  <si>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</si>
  <si>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</si>
  <si>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</si>
  <si>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</si>
  <si>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</si>
  <si>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</si>
  <si>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</si>
  <si>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</si>
  <si>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</si>
  <si>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</si>
  <si>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</si>
  <si>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</si>
  <si>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</si>
  <si>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</si>
  <si>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</si>
  <si>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</si>
  <si>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</si>
  <si>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</si>
  <si>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</si>
  <si>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</si>
  <si>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</si>
  <si>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</si>
  <si>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</si>
  <si>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</si>
  <si>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</si>
  <si>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</si>
  <si>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</si>
  <si>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</si>
  <si>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</si>
  <si>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</si>
  <si>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</si>
  <si>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</si>
  <si>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</si>
  <si>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</si>
  <si>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</si>
  <si>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</si>
  <si>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</si>
  <si>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</si>
  <si>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</si>
  <si>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</si>
  <si>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</si>
  <si>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</si>
  <si>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</si>
  <si>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</si>
  <si>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</si>
  <si>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</si>
  <si>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</si>
  <si>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</si>
  <si>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</si>
  <si>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</si>
  <si>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</si>
  <si>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</si>
  <si>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</si>
  <si>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</si>
  <si>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</si>
  <si>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</si>
  <si>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</si>
  <si>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</si>
  <si>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</si>
  <si>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</si>
  <si>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</si>
  <si>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</si>
  <si>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</si>
  <si>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</si>
  <si>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</si>
  <si>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</si>
  <si>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</si>
  <si>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</si>
  <si>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</si>
  <si>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</si>
  <si>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</si>
  <si>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</si>
  <si>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</si>
  <si>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</si>
  <si>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</si>
  <si>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</si>
  <si>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</si>
  <si>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</si>
  <si>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</si>
  <si>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</si>
  <si>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</si>
  <si>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</si>
  <si>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</si>
  <si>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</si>
  <si>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</si>
  <si>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</si>
  <si>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</si>
  <si>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</si>
  <si>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</si>
  <si>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</si>
  <si>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</si>
  <si>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</si>
  <si>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</si>
  <si>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</si>
  <si>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</si>
  <si>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</si>
  <si>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</si>
  <si>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</si>
  <si>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</si>
  <si>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</si>
  <si>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</si>
  <si>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</si>
  <si>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</si>
  <si>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</si>
  <si>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</si>
  <si>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</si>
  <si>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</si>
  <si>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</si>
  <si>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</si>
  <si>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</si>
  <si>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</si>
  <si>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</si>
  <si>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</si>
  <si>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</si>
  <si>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</si>
  <si>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</si>
  <si>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</si>
  <si>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</si>
  <si>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</si>
  <si>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</si>
  <si>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</si>
  <si>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</si>
  <si>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</si>
  <si>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</si>
  <si>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</si>
  <si>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</si>
  <si>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</si>
  <si>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</si>
  <si>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</si>
  <si>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</si>
  <si>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</si>
  <si>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</si>
  <si>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</si>
  <si>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</si>
  <si>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</si>
  <si>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</si>
  <si>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</si>
  <si>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</si>
  <si>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</si>
  <si>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</si>
  <si>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</si>
  <si>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</si>
  <si>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</si>
  <si>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</si>
  <si>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</si>
  <si>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</si>
  <si>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</si>
  <si>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</si>
  <si>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</si>
  <si>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</si>
  <si>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</si>
  <si>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</si>
  <si>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</si>
  <si>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</si>
  <si>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</si>
  <si>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</si>
  <si>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</si>
  <si>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</si>
  <si>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</si>
  <si>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</si>
  <si>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</si>
  <si>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</si>
  <si>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</si>
  <si>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</si>
  <si>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</si>
  <si>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</si>
  <si>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</si>
  <si>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</si>
  <si>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</si>
  <si>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</si>
  <si>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</si>
  <si>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</si>
  <si>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</si>
  <si>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</si>
  <si>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</si>
  <si>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</si>
  <si>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</si>
  <si>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</si>
  <si>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</si>
  <si>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</si>
  <si>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</si>
  <si>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</si>
  <si>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</si>
  <si>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</si>
  <si>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</si>
  <si>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</si>
  <si>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</si>
  <si>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</si>
  <si>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</si>
  <si>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</si>
  <si>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</si>
  <si>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</si>
  <si>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</si>
  <si>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</si>
  <si>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</si>
  <si>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</si>
  <si>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</si>
  <si>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</si>
  <si>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</si>
  <si>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</si>
  <si>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</si>
  <si>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</si>
  <si>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</si>
  <si>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</si>
  <si>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</si>
  <si>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</si>
  <si>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</si>
  <si>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</si>
  <si>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</si>
  <si>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</si>
  <si>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</si>
  <si>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</si>
  <si>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</si>
  <si>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</si>
  <si>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</si>
  <si>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</si>
  <si>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</si>
  <si>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</si>
  <si>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</si>
  <si>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</si>
  <si>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</si>
  <si>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</si>
  <si>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</si>
  <si>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</si>
  <si>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</si>
  <si>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</si>
  <si>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</si>
  <si>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</si>
  <si>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</si>
  <si>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</si>
  <si>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</si>
  <si>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</si>
  <si>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</si>
  <si>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</si>
  <si>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</si>
  <si>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</si>
  <si>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</si>
  <si>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</si>
  <si>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</si>
  <si>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</si>
  <si>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</si>
  <si>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</si>
  <si>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</si>
  <si>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</si>
  <si>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</si>
  <si>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</si>
  <si>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</si>
  <si>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</si>
  <si>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</si>
  <si>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</si>
  <si>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</si>
  <si>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</si>
  <si>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</si>
  <si>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</si>
  <si>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</si>
  <si>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</si>
  <si>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</si>
  <si>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</si>
  <si>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</si>
  <si>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</si>
  <si>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</si>
  <si>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</si>
  <si>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</si>
  <si>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</si>
  <si>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</si>
  <si>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</si>
  <si>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</si>
  <si>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</si>
  <si>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</si>
  <si>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</si>
  <si>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</si>
  <si>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</si>
  <si>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</si>
  <si>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</si>
  <si>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</si>
  <si>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</si>
  <si>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</si>
  <si>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</si>
  <si>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</si>
  <si>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</si>
  <si>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</si>
  <si>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</si>
  <si>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</si>
  <si>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</si>
  <si>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</si>
  <si>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</si>
  <si>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</si>
  <si>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</si>
  <si>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</si>
  <si>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</si>
  <si>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</si>
  <si>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</si>
  <si>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</si>
  <si>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</si>
  <si>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</si>
  <si>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</si>
  <si>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</si>
  <si>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</si>
  <si>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</si>
  <si>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</si>
  <si>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</si>
  <si>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</si>
  <si>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</si>
  <si>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</si>
  <si>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</si>
  <si>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</si>
  <si>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</si>
  <si>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</si>
  <si>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</si>
  <si>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</si>
  <si>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</si>
  <si>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</si>
  <si>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</si>
  <si>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</si>
  <si>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</si>
  <si>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</si>
  <si>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</si>
  <si>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</si>
  <si>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</si>
  <si>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</si>
  <si>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</si>
  <si>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</si>
  <si>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</si>
  <si>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</si>
  <si>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</si>
  <si>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</si>
  <si>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</si>
  <si>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</si>
  <si>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</si>
  <si>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</si>
  <si>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</si>
  <si>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</si>
  <si>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</si>
  <si>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</si>
  <si>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</si>
  <si>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</si>
  <si>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</si>
  <si>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</si>
  <si>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</si>
  <si>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</si>
  <si>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</si>
  <si>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</si>
  <si>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</si>
  <si>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</si>
  <si>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</si>
  <si>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</si>
  <si>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</si>
  <si>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</si>
  <si>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</si>
  <si>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</si>
  <si>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</si>
  <si>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</si>
  <si>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</si>
  <si>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</si>
  <si>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</si>
  <si>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</si>
  <si>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</si>
  <si>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</si>
  <si>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</si>
  <si>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</si>
  <si>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</si>
  <si>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</si>
  <si>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</si>
  <si>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</si>
  <si>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</si>
  <si>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</si>
  <si>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</si>
  <si>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</si>
  <si>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</si>
  <si>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</si>
  <si>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</si>
  <si>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</si>
  <si>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</si>
  <si>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</si>
  <si>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</si>
  <si>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</si>
  <si>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</si>
  <si>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</si>
  <si>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</si>
  <si>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</si>
  <si>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</si>
  <si>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</si>
  <si>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</si>
  <si>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</si>
  <si>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</si>
  <si>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</si>
  <si>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</si>
  <si>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</si>
  <si>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</si>
  <si>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</si>
  <si>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</si>
  <si>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</si>
  <si>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</si>
  <si>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</si>
  <si>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</si>
  <si>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</si>
  <si>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</si>
  <si>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</si>
  <si>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</si>
  <si>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</si>
  <si>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</si>
  <si>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</si>
  <si>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</si>
  <si>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</si>
  <si>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</si>
  <si>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</si>
  <si>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</si>
  <si>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</si>
  <si>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</si>
  <si>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</si>
  <si>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</si>
  <si>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</si>
  <si>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</si>
  <si>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</si>
  <si>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</si>
  <si>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</si>
  <si>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</si>
  <si>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</si>
  <si>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</si>
  <si>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</si>
  <si>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</si>
  <si>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</si>
  <si>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</si>
  <si>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</si>
  <si>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</si>
  <si>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</si>
  <si>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</si>
  <si>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</si>
  <si>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</si>
  <si>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</si>
  <si>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</si>
  <si>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</si>
  <si>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</si>
  <si>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</si>
  <si>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</si>
  <si>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</si>
  <si>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</si>
  <si>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</si>
  <si>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</si>
  <si>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</si>
  <si>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</si>
  <si>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</si>
  <si>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</si>
  <si>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</si>
  <si>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</si>
  <si>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</si>
  <si>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</si>
  <si>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</si>
  <si>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</si>
  <si>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</si>
  <si>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</si>
  <si>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</si>
  <si>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</si>
  <si>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</si>
  <si>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</si>
  <si>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</si>
  <si>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</si>
  <si>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</si>
  <si>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</si>
  <si>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</si>
  <si>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</si>
  <si>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</si>
  <si>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</si>
  <si>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</si>
  <si>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</si>
  <si>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</si>
  <si>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</si>
  <si>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</si>
  <si>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</si>
  <si>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</si>
  <si>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</si>
  <si>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</si>
  <si>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</si>
  <si>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</si>
  <si>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</si>
  <si>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</si>
  <si>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</si>
  <si>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</si>
  <si>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</si>
  <si>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</si>
  <si>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</si>
  <si>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</si>
  <si>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</si>
  <si>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</si>
  <si>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</si>
  <si>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</si>
  <si>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</si>
  <si>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</si>
  <si>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</si>
  <si>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</si>
  <si>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</si>
  <si>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</si>
  <si>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</si>
  <si>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</si>
  <si>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</si>
  <si>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</si>
  <si>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</si>
  <si>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</si>
  <si>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</si>
  <si>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</si>
  <si>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</si>
  <si>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</si>
  <si>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</si>
  <si>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</si>
  <si>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</si>
  <si>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</si>
  <si>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</si>
  <si>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</si>
  <si>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</si>
  <si>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</si>
  <si>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</si>
  <si>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</si>
  <si>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</si>
  <si>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</si>
  <si>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</si>
  <si>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</si>
  <si>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</si>
  <si>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</si>
  <si>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</si>
  <si>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</si>
  <si>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</si>
  <si>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</si>
  <si>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</si>
  <si>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</si>
  <si>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</si>
  <si>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</si>
  <si>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</si>
  <si>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</si>
  <si>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</si>
  <si>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</si>
  <si>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</si>
  <si>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</si>
  <si>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</si>
  <si>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</si>
  <si>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</si>
  <si>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</si>
  <si>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</si>
  <si>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</si>
  <si>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</si>
  <si>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</si>
  <si>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</si>
  <si>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</si>
  <si>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</si>
  <si>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</si>
  <si>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</si>
  <si>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</si>
  <si>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</si>
  <si>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</si>
  <si>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</si>
  <si>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</si>
  <si>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</si>
  <si>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</si>
  <si>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</si>
  <si>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</si>
  <si>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</si>
  <si>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</si>
  <si>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</si>
  <si>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</si>
  <si>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</si>
  <si>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</si>
  <si>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</si>
  <si>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</si>
  <si>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</si>
  <si>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</si>
  <si>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</si>
  <si>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</si>
  <si>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</si>
  <si>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</si>
  <si>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</si>
  <si>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</si>
  <si>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</si>
  <si>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</si>
  <si>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</si>
  <si>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</si>
  <si>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</si>
  <si>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</si>
  <si>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</si>
  <si>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</si>
  <si>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</si>
  <si>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</si>
  <si>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</si>
  <si>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</si>
  <si>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</si>
  <si>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</si>
  <si>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</si>
  <si>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</si>
  <si>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</si>
  <si>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</si>
  <si>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</si>
  <si>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</si>
  <si>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</si>
  <si>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</si>
  <si>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</si>
  <si>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</si>
  <si>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</si>
  <si>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</si>
  <si>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</si>
  <si>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</si>
  <si>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</si>
  <si>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</si>
  <si>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</si>
  <si>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</si>
  <si>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</si>
  <si>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</si>
  <si>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</si>
  <si>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</si>
  <si>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</si>
  <si>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</si>
  <si>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</si>
  <si>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</si>
  <si>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</si>
  <si>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</si>
  <si>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</si>
  <si>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</si>
  <si>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</si>
  <si>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</si>
  <si>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</si>
  <si>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</si>
  <si>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</si>
  <si>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</si>
  <si>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</si>
  <si>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</si>
  <si>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</si>
  <si>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</si>
  <si>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</si>
  <si>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</si>
  <si>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</si>
  <si>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</si>
  <si>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</si>
  <si>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</si>
  <si>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</si>
  <si>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</si>
  <si>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</si>
  <si>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</si>
  <si>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</si>
  <si>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</si>
  <si>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</si>
  <si>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</si>
  <si>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</si>
  <si>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</si>
  <si>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</si>
  <si>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</si>
  <si>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</si>
  <si>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</si>
  <si>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</si>
  <si>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</si>
  <si>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</si>
  <si>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</si>
  <si>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</si>
  <si>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</si>
  <si>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</si>
  <si>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</si>
  <si>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</si>
  <si>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</si>
  <si>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</si>
  <si>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</si>
  <si>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</si>
  <si>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</si>
  <si>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</si>
  <si>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</si>
  <si>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</si>
  <si>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</si>
  <si>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</si>
  <si>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</si>
  <si>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</si>
  <si>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</si>
  <si>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</si>
  <si>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</si>
  <si>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</si>
  <si>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</si>
  <si>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</si>
  <si>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</si>
  <si>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</si>
  <si>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</si>
  <si>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</si>
  <si>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</si>
  <si>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</si>
  <si>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</si>
  <si>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</si>
  <si>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</si>
  <si>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</si>
  <si>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</si>
  <si>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</si>
  <si>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</si>
  <si>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</si>
  <si>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</si>
  <si>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</si>
  <si>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</si>
  <si>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</si>
  <si>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</si>
  <si>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</si>
  <si>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</si>
  <si>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</si>
  <si>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</si>
  <si>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</si>
  <si>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</si>
  <si>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</si>
  <si>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</si>
  <si>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</si>
  <si>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</si>
  <si>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</si>
  <si>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</si>
  <si>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</si>
  <si>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</si>
  <si>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</si>
  <si>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</si>
  <si>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</si>
  <si>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</si>
  <si>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</si>
  <si>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</si>
  <si>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</si>
  <si>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</si>
  <si>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</si>
  <si>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</si>
  <si>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</si>
  <si>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</si>
  <si>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</si>
  <si>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</si>
  <si>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</si>
  <si>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</si>
  <si>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</si>
  <si>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</si>
  <si>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</si>
  <si>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</si>
  <si>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</si>
  <si>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</si>
  <si>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</si>
  <si>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</si>
  <si>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</si>
  <si>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</si>
  <si>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</si>
  <si>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</si>
  <si>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</si>
  <si>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</si>
  <si>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</si>
  <si>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</si>
  <si>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</si>
  <si>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</si>
  <si>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</si>
  <si>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</si>
  <si>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</si>
  <si>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</si>
  <si>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</si>
  <si>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</si>
  <si>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</si>
  <si>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</si>
  <si>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</si>
  <si>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</si>
  <si>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</si>
  <si>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</si>
  <si>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</si>
  <si>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</si>
  <si>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</si>
  <si>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</si>
  <si>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</si>
  <si>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</si>
  <si>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</si>
  <si>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</si>
  <si>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</si>
  <si>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</si>
  <si>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</si>
  <si>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</si>
  <si>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</si>
  <si>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</si>
  <si>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</si>
  <si>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</si>
  <si>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</si>
  <si>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</si>
  <si>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</si>
  <si>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</si>
  <si>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</si>
  <si>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</si>
  <si>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</si>
  <si>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</si>
  <si>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</si>
  <si>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</si>
  <si>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</si>
  <si>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</si>
  <si>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</si>
  <si>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</si>
  <si>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</si>
  <si>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</si>
  <si>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</si>
  <si>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</si>
  <si>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</si>
  <si>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</si>
  <si>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</si>
  <si>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</si>
  <si>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</si>
  <si>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</si>
  <si>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</si>
  <si>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</si>
  <si>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</si>
  <si>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</si>
  <si>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</si>
  <si>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</si>
  <si>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</si>
  <si>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</si>
  <si>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</si>
  <si>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</si>
  <si>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</si>
  <si>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</si>
  <si>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</si>
  <si>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</si>
  <si>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</si>
  <si>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</si>
  <si>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</si>
  <si>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</si>
  <si>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</si>
  <si>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</si>
  <si>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</si>
  <si>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</si>
  <si>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</si>
  <si>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</si>
  <si>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</si>
  <si>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</si>
  <si>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</si>
  <si>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</si>
  <si>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</si>
  <si>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</si>
  <si>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</si>
  <si>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</si>
  <si>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</si>
  <si>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</si>
  <si>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</si>
  <si>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</si>
  <si>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</si>
  <si>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</si>
  <si>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</si>
  <si>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</si>
  <si>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</si>
  <si>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</si>
  <si>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</si>
  <si>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</si>
  <si>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</si>
  <si>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</si>
  <si>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</si>
  <si>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</si>
  <si>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</si>
  <si>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</si>
  <si>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</si>
  <si>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</si>
  <si>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</si>
  <si>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</si>
  <si>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</si>
  <si>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</si>
  <si>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</si>
  <si>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</si>
  <si>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</si>
  <si>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</si>
  <si>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</si>
  <si>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</si>
  <si>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</si>
  <si>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</si>
  <si>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</si>
  <si>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</si>
  <si>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</si>
  <si>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</si>
  <si>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</si>
  <si>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</si>
  <si>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</si>
  <si>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</si>
  <si>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</si>
  <si>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</si>
  <si>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</si>
  <si>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</si>
  <si>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</si>
  <si>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</si>
  <si>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</si>
  <si>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</si>
  <si>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</si>
  <si>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</si>
  <si>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</si>
  <si>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</si>
  <si>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</si>
  <si>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</si>
  <si>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</si>
  <si>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</si>
  <si>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</si>
  <si>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</si>
  <si>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</si>
  <si>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</si>
  <si>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</si>
  <si>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</si>
  <si>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</si>
  <si>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</si>
  <si>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</si>
  <si>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</si>
  <si>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</si>
  <si>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</si>
  <si>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</si>
  <si>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</si>
  <si>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</si>
  <si>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</si>
  <si>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</si>
  <si>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</si>
  <si>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</si>
  <si>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</si>
  <si>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</si>
  <si>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</si>
  <si>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</si>
  <si>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</si>
  <si>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</si>
  <si>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</si>
  <si>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</si>
  <si>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</si>
  <si>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</si>
  <si>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</si>
  <si>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</si>
  <si>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</si>
  <si>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</si>
  <si>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</si>
  <si>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</si>
  <si>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</si>
  <si>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</si>
  <si>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</si>
  <si>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</si>
  <si>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</si>
  <si>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</si>
  <si>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</si>
  <si>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</si>
  <si>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</si>
  <si>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</si>
  <si>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</si>
  <si>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</si>
  <si>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</si>
  <si>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</si>
  <si>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</si>
  <si>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</si>
  <si>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</si>
  <si>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</si>
  <si>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</si>
  <si>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</si>
  <si>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</si>
  <si>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</si>
  <si>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</si>
  <si>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</si>
  <si>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</si>
  <si>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</si>
  <si>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</si>
  <si>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</si>
  <si>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</si>
  <si>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</si>
  <si>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</si>
  <si>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</si>
  <si>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</si>
  <si>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</si>
  <si>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</si>
  <si>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</si>
  <si>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</si>
  <si>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</si>
  <si>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</si>
  <si>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</si>
  <si>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</si>
  <si>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</si>
  <si>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</si>
  <si>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</si>
  <si>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</si>
  <si>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</si>
  <si>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</si>
  <si>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</si>
  <si>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</si>
  <si>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</si>
  <si>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</si>
  <si>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</si>
  <si>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</si>
  <si>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</si>
  <si>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</si>
  <si>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</si>
  <si>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</si>
  <si>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</si>
  <si>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</si>
  <si>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</si>
  <si>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</si>
  <si>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</si>
  <si>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</si>
  <si>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</si>
  <si>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</si>
  <si>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</si>
  <si>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</si>
  <si>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</si>
  <si>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</si>
  <si>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</si>
  <si>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</si>
  <si>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</si>
  <si>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</si>
  <si>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</si>
  <si>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</si>
  <si>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</si>
  <si>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</si>
  <si>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</si>
  <si>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</si>
  <si>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</si>
  <si>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</si>
  <si>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</si>
  <si>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</si>
  <si>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</si>
  <si>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</si>
  <si>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</si>
  <si>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</si>
  <si>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</si>
  <si>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</si>
  <si>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</si>
  <si>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</si>
  <si>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</si>
  <si>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</si>
  <si>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</si>
  <si>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</si>
  <si>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</si>
  <si>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</si>
  <si>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</si>
  <si>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</si>
  <si>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</si>
  <si>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</si>
  <si>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</si>
  <si>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</si>
  <si>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</si>
  <si>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</si>
  <si>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</si>
  <si>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</si>
  <si>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</si>
  <si>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</si>
  <si>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</si>
  <si>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</si>
  <si>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</si>
  <si>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</si>
  <si>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</si>
  <si>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</si>
  <si>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</si>
  <si>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</si>
  <si>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</si>
  <si>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</si>
  <si>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</si>
  <si>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</si>
  <si>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</si>
  <si>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</si>
  <si>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</si>
  <si>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</si>
  <si>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</si>
  <si>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</si>
  <si>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</si>
  <si>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</si>
  <si>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</si>
  <si>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</si>
  <si>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</si>
  <si>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</si>
  <si>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</si>
  <si>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</si>
  <si>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</si>
  <si>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</si>
  <si>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</si>
  <si>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</si>
  <si>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</si>
  <si>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</si>
  <si>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</si>
  <si>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</si>
  <si>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</si>
  <si>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</si>
  <si>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</si>
  <si>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</si>
  <si>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</si>
  <si>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</si>
  <si>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</si>
  <si>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</si>
  <si>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</si>
  <si>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</si>
  <si>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</si>
  <si>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</si>
  <si>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</si>
  <si>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</si>
  <si>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</si>
  <si>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</si>
  <si>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</si>
  <si>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</si>
  <si>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</si>
  <si>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</si>
  <si>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</si>
  <si>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</si>
  <si>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</si>
  <si>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</si>
  <si>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</si>
  <si>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</si>
  <si>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</si>
  <si>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</si>
  <si>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</si>
  <si>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</si>
  <si>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</si>
  <si>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</si>
  <si>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</si>
  <si>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</si>
  <si>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</si>
  <si>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</si>
  <si>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</si>
  <si>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</si>
  <si>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</si>
  <si>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</si>
  <si>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</si>
  <si>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</si>
  <si>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</si>
  <si>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</si>
  <si>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</si>
  <si>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</si>
  <si>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</si>
  <si>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</si>
  <si>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</si>
  <si>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</si>
  <si>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</si>
  <si>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</si>
  <si>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</si>
  <si>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</si>
  <si>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</si>
  <si>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</si>
  <si>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</si>
  <si>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</si>
  <si>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</si>
  <si>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</si>
  <si>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</si>
  <si>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</si>
  <si>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</si>
  <si>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</si>
  <si>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</si>
  <si>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</si>
  <si>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</si>
  <si>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</si>
  <si>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</si>
  <si>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</si>
  <si>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</si>
  <si>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</si>
  <si>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</si>
  <si>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</si>
  <si>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</si>
  <si>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</si>
  <si>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</si>
  <si>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</si>
  <si>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</si>
  <si>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</si>
  <si>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</si>
  <si>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</si>
  <si>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</si>
  <si>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</si>
  <si>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</si>
  <si>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</si>
  <si>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</si>
  <si>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</si>
  <si>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</si>
  <si>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</si>
  <si>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</si>
  <si>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</si>
  <si>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</si>
  <si>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</si>
  <si>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</si>
  <si>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</si>
  <si>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</si>
  <si>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</si>
  <si>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</si>
  <si>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</si>
  <si>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</si>
  <si>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</si>
  <si>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</si>
  <si>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</si>
  <si>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</si>
  <si>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</si>
  <si>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</si>
  <si>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</si>
  <si>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</si>
  <si>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</si>
  <si>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</si>
  <si>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</si>
  <si>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</si>
  <si>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</si>
  <si>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</si>
  <si>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</si>
  <si>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</si>
  <si>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</si>
  <si>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</si>
  <si>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</si>
  <si>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</si>
  <si>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</si>
  <si>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</si>
  <si>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</si>
  <si>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</si>
  <si>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</si>
  <si>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</si>
  <si>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</si>
  <si>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</si>
  <si>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</si>
  <si>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</si>
  <si>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</si>
  <si>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</si>
  <si>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</si>
  <si>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</si>
  <si>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</si>
  <si>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</si>
  <si>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</si>
  <si>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</si>
  <si>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</si>
  <si>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</si>
  <si>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</si>
  <si>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</si>
  <si>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</si>
  <si>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</si>
  <si>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</si>
  <si>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</si>
  <si>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</si>
  <si>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</si>
  <si>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</si>
  <si>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</si>
  <si>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</si>
  <si>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</si>
  <si>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</si>
  <si>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</si>
  <si>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</si>
  <si>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</si>
  <si>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</si>
  <si>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</si>
  <si>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</si>
  <si>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</si>
  <si>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</si>
  <si>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</si>
  <si>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</si>
  <si>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</si>
  <si>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</si>
  <si>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</si>
  <si>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</si>
  <si>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</si>
  <si>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</si>
  <si>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</si>
  <si>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</si>
  <si>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</si>
  <si>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</si>
  <si>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</si>
  <si>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</si>
  <si>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</si>
  <si>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</si>
  <si>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</si>
  <si>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</si>
  <si>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</si>
  <si>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</si>
  <si>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</si>
  <si>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</si>
  <si>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</si>
  <si>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</si>
  <si>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</si>
  <si>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</si>
  <si>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</si>
  <si>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</si>
  <si>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</si>
  <si>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</si>
  <si>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</si>
  <si>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</si>
  <si>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</si>
  <si>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</si>
  <si>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</si>
  <si>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</si>
  <si>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</si>
  <si>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</si>
  <si>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</si>
  <si>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</si>
  <si>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</si>
  <si>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</si>
  <si>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</si>
  <si>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</si>
  <si>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</si>
  <si>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</si>
  <si>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</si>
  <si>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</si>
  <si>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</si>
  <si>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</si>
  <si>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</si>
  <si>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</si>
  <si>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</si>
  <si>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</si>
  <si>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</si>
  <si>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</si>
  <si>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</si>
  <si>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</si>
  <si>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</si>
  <si>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</si>
  <si>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</si>
  <si>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</si>
  <si>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</si>
  <si>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</si>
  <si>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</si>
  <si>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</si>
  <si>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</si>
  <si>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</si>
  <si>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</si>
  <si>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</si>
  <si>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</si>
  <si>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</si>
  <si>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</si>
  <si>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</si>
  <si>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</si>
  <si>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</si>
  <si>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</si>
  <si>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</si>
  <si>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</si>
  <si>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</si>
  <si>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</si>
  <si>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</si>
  <si>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</si>
  <si>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</si>
  <si>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</si>
  <si>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</si>
  <si>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</si>
  <si>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</si>
  <si>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</si>
  <si>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</si>
  <si>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</si>
  <si>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</si>
  <si>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</si>
  <si>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</si>
  <si>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</si>
  <si>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</si>
  <si>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</si>
  <si>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</si>
  <si>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</si>
  <si>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</si>
  <si>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</si>
  <si>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</si>
  <si>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</si>
  <si>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</si>
  <si>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</si>
  <si>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</si>
  <si>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</si>
  <si>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</si>
  <si>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</si>
  <si>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</si>
  <si>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</si>
  <si>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</si>
  <si>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</si>
  <si>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</si>
  <si>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</si>
  <si>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</si>
  <si>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</si>
  <si>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</si>
  <si>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</si>
  <si>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</si>
  <si>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</si>
  <si>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</si>
  <si>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</si>
  <si>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</si>
  <si>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</si>
  <si>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</si>
  <si>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</si>
  <si>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</si>
  <si>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</si>
  <si>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</si>
  <si>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</si>
  <si>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</si>
  <si>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</si>
  <si>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</si>
  <si>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</si>
  <si>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</si>
  <si>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</si>
  <si>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</si>
  <si>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</si>
  <si>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</si>
  <si>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</si>
  <si>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</si>
  <si>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</si>
  <si>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</si>
  <si>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</si>
  <si>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</si>
  <si>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</si>
  <si>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</si>
  <si>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</si>
  <si>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</si>
  <si>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</si>
  <si>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</si>
  <si>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</si>
  <si>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</si>
  <si>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</si>
  <si>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</si>
  <si>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</si>
  <si>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</si>
  <si>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</si>
  <si>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</si>
  <si>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</si>
  <si>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</si>
  <si>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</si>
  <si>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</si>
  <si>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</si>
  <si>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</si>
  <si>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</si>
  <si>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</si>
  <si>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</si>
  <si>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</si>
  <si>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</si>
  <si>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</si>
  <si>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</si>
  <si>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</si>
  <si>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</si>
  <si>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</si>
  <si>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</si>
  <si>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</si>
  <si>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</si>
  <si>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</si>
  <si>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</si>
  <si>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</si>
  <si>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</si>
  <si>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</si>
  <si>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</si>
  <si>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</si>
  <si>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</si>
  <si>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</si>
  <si>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</si>
  <si>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</si>
  <si>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</si>
  <si>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</si>
  <si>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</si>
  <si>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</si>
  <si>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</si>
  <si>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</si>
  <si>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</si>
  <si>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</si>
  <si>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</si>
  <si>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</si>
  <si>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</si>
  <si>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</si>
  <si>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</si>
  <si>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</si>
  <si>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</si>
  <si>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</si>
  <si>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</si>
  <si>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</si>
  <si>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</si>
  <si>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</si>
  <si>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</si>
  <si>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</si>
  <si>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</si>
  <si>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</si>
  <si>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</si>
  <si>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</si>
  <si>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</si>
  <si>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</si>
  <si>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</si>
  <si>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</si>
  <si>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</si>
  <si>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</si>
  <si>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</si>
  <si>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</si>
  <si>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</si>
  <si>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</si>
  <si>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</si>
  <si>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</si>
  <si>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</si>
  <si>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</si>
  <si>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</si>
  <si>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</si>
  <si>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</si>
  <si>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</si>
  <si>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</si>
  <si>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</si>
  <si>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</si>
  <si>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</si>
  <si>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</si>
  <si>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</si>
  <si>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</si>
  <si>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</si>
  <si>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</si>
  <si>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</si>
  <si>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</si>
  <si>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</si>
  <si>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</si>
  <si>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</si>
  <si>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</si>
  <si>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</si>
  <si>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</si>
  <si>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</si>
  <si>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</si>
  <si>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</si>
  <si>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</si>
  <si>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</si>
  <si>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</si>
  <si>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</si>
  <si>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</si>
  <si>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</si>
  <si>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</si>
  <si>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</si>
  <si>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</si>
  <si>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</si>
  <si>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</si>
  <si>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</si>
  <si>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</si>
  <si>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</si>
  <si>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</si>
  <si>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</si>
  <si>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</si>
  <si>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</si>
  <si>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</si>
  <si>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</si>
  <si>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</si>
  <si>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</si>
  <si>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</si>
  <si>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</si>
  <si>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</si>
  <si>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</si>
  <si>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</si>
  <si>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</si>
  <si>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</si>
  <si>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</si>
  <si>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</si>
  <si>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</si>
  <si>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</si>
  <si>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</si>
  <si>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</si>
  <si>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</si>
  <si>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</si>
  <si>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</si>
  <si>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</si>
  <si>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</si>
  <si>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</si>
  <si>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</si>
  <si>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</si>
  <si>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</si>
  <si>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</si>
  <si>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</si>
  <si>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</si>
  <si>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</si>
  <si>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</si>
  <si>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</si>
  <si>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</si>
  <si>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</si>
  <si>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</si>
  <si>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</si>
  <si>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</si>
  <si>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</si>
  <si>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</si>
  <si>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</si>
  <si>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</si>
  <si>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</si>
  <si>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</si>
  <si>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</si>
  <si>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</si>
  <si>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</si>
  <si>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</si>
  <si>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</si>
  <si>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</si>
  <si>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</si>
  <si>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</si>
  <si>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</si>
  <si>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</si>
  <si>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</si>
  <si>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</si>
  <si>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</si>
  <si>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</si>
  <si>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</si>
  <si>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</si>
  <si>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</si>
  <si>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</si>
  <si>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</si>
  <si>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</si>
  <si>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</si>
  <si>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</si>
  <si>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</si>
  <si>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</si>
  <si>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</si>
  <si>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</si>
  <si>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</si>
  <si>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</si>
  <si>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</si>
  <si>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</si>
  <si>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</si>
  <si>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</si>
  <si>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</si>
  <si>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</si>
  <si>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</si>
  <si>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</si>
  <si>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</si>
  <si>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</si>
  <si>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</si>
  <si>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</si>
  <si>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</si>
  <si>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</si>
  <si>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</si>
  <si>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</si>
  <si>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</si>
  <si>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</si>
  <si>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</si>
  <si>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</si>
  <si>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</si>
  <si>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</si>
  <si>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</si>
  <si>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</si>
  <si>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</si>
  <si>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</si>
  <si>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</si>
  <si>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</si>
  <si>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</si>
  <si>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</si>
  <si>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</si>
  <si>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</si>
  <si>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</si>
  <si>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</si>
  <si>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</si>
  <si>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</si>
  <si>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</si>
  <si>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</si>
  <si>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</si>
  <si>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</si>
  <si>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</si>
  <si>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</si>
  <si>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</si>
  <si>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</si>
  <si>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</si>
  <si>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</si>
  <si>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</si>
  <si>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</si>
  <si>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</si>
  <si>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</si>
  <si>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</si>
  <si>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</si>
  <si>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</si>
  <si>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</si>
  <si>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</si>
  <si>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</si>
  <si>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</si>
  <si>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</si>
  <si>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</si>
  <si>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</si>
  <si>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</si>
  <si>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</si>
  <si>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</si>
  <si>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</si>
  <si>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</si>
  <si>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</si>
  <si>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</si>
  <si>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</si>
  <si>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</si>
  <si>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</si>
  <si>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</si>
  <si>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</si>
  <si>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</si>
  <si>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</si>
  <si>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</si>
  <si>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</si>
  <si>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</si>
  <si>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</si>
  <si>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</si>
  <si>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</si>
  <si>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</si>
  <si>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</si>
  <si>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</si>
  <si>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</si>
  <si>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</si>
  <si>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</si>
  <si>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</si>
  <si>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</si>
  <si>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</si>
  <si>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</si>
  <si>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</si>
  <si>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</si>
  <si>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</si>
  <si>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</si>
  <si>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</si>
  <si>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</si>
  <si>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</si>
  <si>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</si>
  <si>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</si>
  <si>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</si>
  <si>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</si>
  <si>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</si>
  <si>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</si>
  <si>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</si>
  <si>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</si>
  <si>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</si>
  <si>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</si>
  <si>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</si>
  <si>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</si>
  <si>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</si>
  <si>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</si>
  <si>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</si>
  <si>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</si>
  <si>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</si>
  <si>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</si>
  <si>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</si>
  <si>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</si>
  <si>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</si>
  <si>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</si>
  <si>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</si>
  <si>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</si>
  <si>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</si>
  <si>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</si>
  <si>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</si>
  <si>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</si>
  <si>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</si>
  <si>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</si>
  <si>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</si>
  <si>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</si>
  <si>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</si>
  <si>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</si>
  <si>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</si>
  <si>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</si>
  <si>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</si>
  <si>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</si>
  <si>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</si>
  <si>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</si>
  <si>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</si>
  <si>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</si>
  <si>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</si>
  <si>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</si>
  <si>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</si>
  <si>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</si>
  <si>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</si>
  <si>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</si>
  <si>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</si>
  <si>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</si>
  <si>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</si>
  <si>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</si>
  <si>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</si>
  <si>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</si>
  <si>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</si>
  <si>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</si>
  <si>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</si>
  <si>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</si>
  <si>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</si>
  <si>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</si>
  <si>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</si>
  <si>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</si>
  <si>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</si>
  <si>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</si>
  <si>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</si>
  <si>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</si>
  <si>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</si>
  <si>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</si>
  <si>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</si>
  <si>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</si>
  <si>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</si>
  <si>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</si>
  <si>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</si>
  <si>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</si>
  <si>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</si>
  <si>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</si>
  <si>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</si>
  <si>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</si>
  <si>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</si>
  <si>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</si>
  <si>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</si>
  <si>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</si>
  <si>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</si>
  <si>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</si>
  <si>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</si>
  <si>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</si>
  <si>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</si>
  <si>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</si>
  <si>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</si>
  <si>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</si>
  <si>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</si>
  <si>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</si>
  <si>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</si>
  <si>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</si>
  <si>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</si>
  <si>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</si>
  <si>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</si>
  <si>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</si>
  <si>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</si>
  <si>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</si>
  <si>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</si>
  <si>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</si>
  <si>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</si>
  <si>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</si>
  <si>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</si>
  <si>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</si>
  <si>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</si>
  <si>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</si>
  <si>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</si>
  <si>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</si>
  <si>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</si>
  <si>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</si>
  <si>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</si>
  <si>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</si>
  <si>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</si>
  <si>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</si>
  <si>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</si>
  <si>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</si>
  <si>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</si>
  <si>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</si>
  <si>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</si>
  <si>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</si>
  <si>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</si>
  <si>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</si>
  <si>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</si>
  <si>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</si>
  <si>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</si>
  <si>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</si>
  <si>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</si>
  <si>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</si>
  <si>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</si>
  <si>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</si>
  <si>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</si>
  <si>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</si>
  <si>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</si>
  <si>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</si>
  <si>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</si>
  <si>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</si>
  <si>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</si>
  <si>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</si>
  <si>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</si>
  <si>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</si>
  <si>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</si>
  <si>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</si>
  <si>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</si>
  <si>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</si>
  <si>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</si>
  <si>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</si>
  <si>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</si>
  <si>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</si>
  <si>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</si>
  <si>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</si>
  <si>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</si>
  <si>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</si>
  <si>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</si>
  <si>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</si>
  <si>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</si>
  <si>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</si>
  <si>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</si>
  <si>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</si>
  <si>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</si>
  <si>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</si>
  <si>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</si>
  <si>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</si>
  <si>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</si>
  <si>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</si>
  <si>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</si>
  <si>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</si>
  <si>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</si>
  <si>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</si>
  <si>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</si>
  <si>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</si>
  <si>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</si>
  <si>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</si>
  <si>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</si>
  <si>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</si>
  <si>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</si>
  <si>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</si>
  <si>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</si>
  <si>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</si>
  <si>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</si>
  <si>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</si>
  <si>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</si>
  <si>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</si>
  <si>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</si>
  <si>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</si>
  <si>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</si>
  <si>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</si>
  <si>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</si>
  <si>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</si>
  <si>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</si>
  <si>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</si>
  <si>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</si>
  <si>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</si>
  <si>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</si>
  <si>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</si>
  <si>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</si>
  <si>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</si>
  <si>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</si>
  <si>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</si>
  <si>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</si>
  <si>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</si>
  <si>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</si>
  <si>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</si>
  <si>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</si>
  <si>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</si>
  <si>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</si>
  <si>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</si>
  <si>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</si>
  <si>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</si>
  <si>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</si>
  <si>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</si>
  <si>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</si>
  <si>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</si>
  <si>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</si>
  <si>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</si>
  <si>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</si>
  <si>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</si>
  <si>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</si>
  <si>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</si>
  <si>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</si>
  <si>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</si>
  <si>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</si>
  <si>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</si>
  <si>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</si>
  <si>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</si>
  <si>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</si>
  <si>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</si>
  <si>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</si>
  <si>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</si>
  <si>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</si>
  <si>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</si>
  <si>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</si>
  <si>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</si>
  <si>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</si>
  <si>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</si>
  <si>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</si>
  <si>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</si>
  <si>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</si>
  <si>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</si>
  <si>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</si>
  <si>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</si>
  <si>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</si>
  <si>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</si>
  <si>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</si>
  <si>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</si>
  <si>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</si>
  <si>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</si>
  <si>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</si>
  <si>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</si>
  <si>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</si>
  <si>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</si>
  <si>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</si>
  <si>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</si>
  <si>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</si>
  <si>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</si>
  <si>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</si>
  <si>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</si>
  <si>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</si>
  <si>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</si>
  <si>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</si>
  <si>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</si>
  <si>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</si>
  <si>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</si>
  <si>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</si>
  <si>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</si>
  <si>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</si>
  <si>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</si>
  <si>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</si>
  <si>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</si>
  <si>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</si>
  <si>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</si>
  <si>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</si>
  <si>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</si>
  <si>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</si>
  <si>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</si>
  <si>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</si>
  <si>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</si>
  <si>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</si>
  <si>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</si>
  <si>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</si>
  <si>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</si>
  <si>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</si>
  <si>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</si>
  <si>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</si>
  <si>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</si>
  <si>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</si>
  <si>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</si>
  <si>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</si>
  <si>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</si>
  <si>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</si>
  <si>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</si>
  <si>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</si>
  <si>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</si>
  <si>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</si>
  <si>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</si>
  <si>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</si>
  <si>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</si>
  <si>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</si>
  <si>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</si>
  <si>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</si>
  <si>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</si>
  <si>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</si>
  <si>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</si>
  <si>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</si>
  <si>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</si>
  <si>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</si>
  <si>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</si>
  <si>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</si>
  <si>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</si>
  <si>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</si>
  <si>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</si>
  <si>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</si>
  <si>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</si>
  <si>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</si>
  <si>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</si>
  <si>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</si>
  <si>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</si>
  <si>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</si>
  <si>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</si>
  <si>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</si>
  <si>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</si>
  <si>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</si>
  <si>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</si>
  <si>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</si>
  <si>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</si>
  <si>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</si>
  <si>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</si>
  <si>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</si>
  <si>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</si>
  <si>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</si>
  <si>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</si>
  <si>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</si>
  <si>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</si>
  <si>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</si>
  <si>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</si>
  <si>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</si>
  <si>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</si>
  <si>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</si>
  <si>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</si>
  <si>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</si>
  <si>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</si>
  <si>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</si>
  <si>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</si>
  <si>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</si>
  <si>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</si>
  <si>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</si>
  <si>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</si>
  <si>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</si>
  <si>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</si>
  <si>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</si>
  <si>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</si>
  <si>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</si>
  <si>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</si>
  <si>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</si>
  <si>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</si>
  <si>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</si>
  <si>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</si>
  <si>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</si>
  <si>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</si>
  <si>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</si>
  <si>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</si>
  <si>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</si>
  <si>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</si>
  <si>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</si>
  <si>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</si>
  <si>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</si>
  <si>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</si>
  <si>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</si>
  <si>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</si>
  <si>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</si>
  <si>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</si>
  <si>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</si>
  <si>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</si>
  <si>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</si>
  <si>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</si>
  <si>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</si>
  <si>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</si>
  <si>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</si>
  <si>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</si>
  <si>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</si>
  <si>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</si>
  <si>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</si>
  <si>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</si>
  <si>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</si>
  <si>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</si>
  <si>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</si>
  <si>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</si>
  <si>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</si>
  <si>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</si>
  <si>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</si>
  <si>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</si>
  <si>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</si>
  <si>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</si>
  <si>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</si>
  <si>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</si>
  <si>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</si>
  <si>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</si>
  <si>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</si>
  <si>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</si>
  <si>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</si>
  <si>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</si>
  <si>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</si>
  <si>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</si>
  <si>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</si>
  <si>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</si>
  <si>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</si>
  <si>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</si>
  <si>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</si>
  <si>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</si>
  <si>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</si>
  <si>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</si>
  <si>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</si>
  <si>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</si>
  <si>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</si>
  <si>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</si>
  <si>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</si>
  <si>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</si>
  <si>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</si>
  <si>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</si>
  <si>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</si>
  <si>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</si>
  <si>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</si>
  <si>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</si>
  <si>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</si>
  <si>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</si>
  <si>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</si>
  <si>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</si>
  <si>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</si>
  <si>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</si>
  <si>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</si>
  <si>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</si>
  <si>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</si>
  <si>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</si>
  <si>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</si>
  <si>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</si>
  <si>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</si>
  <si>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</si>
  <si>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</si>
  <si>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</si>
  <si>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</si>
  <si>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</si>
  <si>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</si>
  <si>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</si>
  <si>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</si>
  <si>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</si>
  <si>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</si>
  <si>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</si>
  <si>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</si>
  <si>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</si>
  <si>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</si>
  <si>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</si>
  <si>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</si>
  <si>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</si>
  <si>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</si>
  <si>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</si>
  <si>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</si>
  <si>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</si>
  <si>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</si>
  <si>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</si>
  <si>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</si>
  <si>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</si>
  <si>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</si>
  <si>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</si>
  <si>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</si>
  <si>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</si>
  <si>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</si>
  <si>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</si>
  <si>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</si>
  <si>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</si>
  <si>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</si>
  <si>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</si>
  <si>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</si>
  <si>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</si>
  <si>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</si>
  <si>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</si>
  <si>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</si>
  <si>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</si>
  <si>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</si>
  <si>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</si>
  <si>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</si>
  <si>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</si>
  <si>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</si>
  <si>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</si>
  <si>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</si>
  <si>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</si>
  <si>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</si>
  <si>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</si>
  <si>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</si>
  <si>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</si>
  <si>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</si>
  <si>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</si>
  <si>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</si>
  <si>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</si>
  <si>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</si>
  <si>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</si>
  <si>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</si>
  <si>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</si>
  <si>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</si>
  <si>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</si>
  <si>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</si>
  <si>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</si>
  <si>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</si>
  <si>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</si>
  <si>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</si>
  <si>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</si>
  <si>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</si>
  <si>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</si>
  <si>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</si>
  <si>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</si>
  <si>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</si>
  <si>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</si>
  <si>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</si>
  <si>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</si>
  <si>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</si>
  <si>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</si>
  <si>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</si>
  <si>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</si>
  <si>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</si>
  <si>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</si>
  <si>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</si>
  <si>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</si>
  <si>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</si>
  <si>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</si>
  <si>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</si>
  <si>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</si>
  <si>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</si>
  <si>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</si>
  <si>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</si>
  <si>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</si>
  <si>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</si>
  <si>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</si>
  <si>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</si>
  <si>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</si>
  <si>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</si>
  <si>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</si>
  <si>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</si>
  <si>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</si>
  <si>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</si>
  <si>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</si>
  <si>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</si>
  <si>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</si>
  <si>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</si>
  <si>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</si>
  <si>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</si>
  <si>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</si>
  <si>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</si>
  <si>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</si>
  <si>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</si>
  <si>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</si>
  <si>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</si>
  <si>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</si>
  <si>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</si>
  <si>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</si>
  <si>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</si>
  <si>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</si>
  <si>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</si>
  <si>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</si>
  <si>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</si>
  <si>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</si>
  <si>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</si>
  <si>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</si>
  <si>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</si>
  <si>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</si>
  <si>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</si>
  <si>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</si>
  <si>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</si>
  <si>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</si>
  <si>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</si>
  <si>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</si>
  <si>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</si>
  <si>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</si>
  <si>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</si>
  <si>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</si>
  <si>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</si>
  <si>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</si>
  <si>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</si>
  <si>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</si>
  <si>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</si>
  <si>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</si>
  <si>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</si>
  <si>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</si>
  <si>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</si>
  <si>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</si>
  <si>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</si>
  <si>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</si>
  <si>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</si>
  <si>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</si>
  <si>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</si>
  <si>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</si>
  <si>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</si>
  <si>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</si>
  <si>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</si>
  <si>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</si>
  <si>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</si>
  <si>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</si>
  <si>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</si>
  <si>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</si>
  <si>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</si>
  <si>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</si>
  <si>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</si>
  <si>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</si>
  <si>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</si>
  <si>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</si>
  <si>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</si>
  <si>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</si>
  <si>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</si>
  <si>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</si>
  <si>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</si>
  <si>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</si>
  <si>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</si>
  <si>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</si>
  <si>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</si>
  <si>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</si>
  <si>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</si>
  <si>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</si>
  <si>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</si>
  <si>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</si>
  <si>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</si>
  <si>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</si>
  <si>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</si>
  <si>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</si>
  <si>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</si>
  <si>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</si>
  <si>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</si>
  <si>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</si>
  <si>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</si>
  <si>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</si>
  <si>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</si>
  <si>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</si>
  <si>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</si>
  <si>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</si>
  <si>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</si>
  <si>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</si>
  <si>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</si>
  <si>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</si>
  <si>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</si>
  <si>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</si>
  <si>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</si>
  <si>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</si>
  <si>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</si>
  <si>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</si>
  <si>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</si>
  <si>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</si>
  <si>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</si>
  <si>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</si>
  <si>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</si>
  <si>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</si>
  <si>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</si>
  <si>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</si>
  <si>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</si>
  <si>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</si>
  <si>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</si>
  <si>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</si>
  <si>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</si>
  <si>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</si>
  <si>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</si>
  <si>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</si>
  <si>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</si>
  <si>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</si>
  <si>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</si>
  <si>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</si>
  <si>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</si>
  <si>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</si>
  <si>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</si>
  <si>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</si>
  <si>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</si>
  <si>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</si>
  <si>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</si>
  <si>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</si>
  <si>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</si>
  <si>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</si>
  <si>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</si>
  <si>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</si>
  <si>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</si>
  <si>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</si>
  <si>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</si>
  <si>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</si>
  <si>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</si>
  <si>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</si>
  <si>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</si>
  <si>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</si>
  <si>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</si>
  <si>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</si>
  <si>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</si>
  <si>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</si>
  <si>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</si>
  <si>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</si>
  <si>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</si>
  <si>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</si>
  <si>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</si>
  <si>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</si>
  <si>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</si>
  <si>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</si>
  <si>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</si>
  <si>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</si>
  <si>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</si>
  <si>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</si>
  <si>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</si>
  <si>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</si>
  <si>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</si>
  <si>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</si>
  <si>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</si>
  <si>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</si>
  <si>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</si>
  <si>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</si>
  <si>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</si>
  <si>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</si>
  <si>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</si>
  <si>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</si>
  <si>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</si>
  <si>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</si>
  <si>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</si>
  <si>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</si>
  <si>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</si>
  <si>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</si>
  <si>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</si>
  <si>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</si>
  <si>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</si>
  <si>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</si>
  <si>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</si>
  <si>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</si>
  <si>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</si>
  <si>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</si>
  <si>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</si>
  <si>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</si>
  <si>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</si>
  <si>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</si>
  <si>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</si>
  <si>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</si>
  <si>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</si>
  <si>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</si>
  <si>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</si>
  <si>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</si>
  <si>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</si>
  <si>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</si>
  <si>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</si>
  <si>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</si>
  <si>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</si>
  <si>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</si>
  <si>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</si>
  <si>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</si>
  <si>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</si>
  <si>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</si>
  <si>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</si>
  <si>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</si>
  <si>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</si>
  <si>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</si>
  <si>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</si>
  <si>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</si>
  <si>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</si>
  <si>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</si>
  <si>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</si>
  <si>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</si>
  <si>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</si>
  <si>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</si>
  <si>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</si>
  <si>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</si>
  <si>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</si>
  <si>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</si>
  <si>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</si>
  <si>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</si>
  <si>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</si>
  <si>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</si>
  <si>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</si>
  <si>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</si>
  <si>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</si>
  <si>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</si>
  <si>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</si>
  <si>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</si>
  <si>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</si>
  <si>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</si>
  <si>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</si>
  <si>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</si>
  <si>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</si>
  <si>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</si>
  <si>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</si>
  <si>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</si>
  <si>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</si>
  <si>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</si>
  <si>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</si>
  <si>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</si>
  <si>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</si>
  <si>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</si>
  <si>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</si>
  <si>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</si>
  <si>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</si>
  <si>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</si>
  <si>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</si>
  <si>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</si>
  <si>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</si>
  <si>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</si>
  <si>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</si>
  <si>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</si>
  <si>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</si>
  <si>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</si>
  <si>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</si>
  <si>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</si>
  <si>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</si>
  <si>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</si>
  <si>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</si>
  <si>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</si>
  <si>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</si>
  <si>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</si>
  <si>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</si>
  <si>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</si>
  <si>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</si>
  <si>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</si>
  <si>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</si>
  <si>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</si>
  <si>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</si>
  <si>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</si>
  <si>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</si>
  <si>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</si>
  <si>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</si>
  <si>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</si>
  <si>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</si>
  <si>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</si>
  <si>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</si>
  <si>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</si>
  <si>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</si>
  <si>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</si>
  <si>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</si>
  <si>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</si>
  <si>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</si>
  <si>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</si>
  <si>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</si>
  <si>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</si>
  <si>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</si>
  <si>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</si>
  <si>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</si>
  <si>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</si>
  <si>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</si>
  <si>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</si>
  <si>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</si>
  <si>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</si>
  <si>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</si>
  <si>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</si>
  <si>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</si>
  <si>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</si>
  <si>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</si>
  <si>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</si>
  <si>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</si>
  <si>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</si>
  <si>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</si>
  <si>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</si>
  <si>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</si>
  <si>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</si>
  <si>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</si>
  <si>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</si>
  <si>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</si>
  <si>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</si>
  <si>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</si>
  <si>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</si>
  <si>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</si>
  <si>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</si>
  <si>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</si>
  <si>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</si>
  <si>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</si>
  <si>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</si>
  <si>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</si>
  <si>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</si>
  <si>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</si>
  <si>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</si>
  <si>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</si>
  <si>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</si>
  <si>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</si>
  <si>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</si>
  <si>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</si>
  <si>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</si>
  <si>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</si>
  <si>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</si>
  <si>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</si>
  <si>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</si>
  <si>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</si>
  <si>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</si>
  <si>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</si>
  <si>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</si>
  <si>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</si>
  <si>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</si>
  <si>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</si>
  <si>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</si>
  <si>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</si>
  <si>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</si>
  <si>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</si>
  <si>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</si>
  <si>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</si>
  <si>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</si>
  <si>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</si>
  <si>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</si>
  <si>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</si>
  <si>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</si>
  <si>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</si>
  <si>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</si>
  <si>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</si>
  <si>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</si>
  <si>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</si>
  <si>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</si>
  <si>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</si>
  <si>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</si>
  <si>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</si>
  <si>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</si>
  <si>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</si>
  <si>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</si>
  <si>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</si>
  <si>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</si>
  <si>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</si>
  <si>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</si>
  <si>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</si>
  <si>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</si>
  <si>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</si>
  <si>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</si>
  <si>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</si>
  <si>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</si>
  <si>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</si>
  <si>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</si>
  <si>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</si>
  <si>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</si>
  <si>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</si>
  <si>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</si>
  <si>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</si>
  <si>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</si>
  <si>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</si>
  <si>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</si>
  <si>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</si>
  <si>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</si>
  <si>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</si>
  <si>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</si>
  <si>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</si>
  <si>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</si>
  <si>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</si>
  <si>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</si>
  <si>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</si>
  <si>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</si>
  <si>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</si>
  <si>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</si>
  <si>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</si>
  <si>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</si>
  <si>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</si>
  <si>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</si>
  <si>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</si>
  <si>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</si>
  <si>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</si>
  <si>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</si>
  <si>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</si>
  <si>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</si>
  <si>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</si>
  <si>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</si>
  <si>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</si>
  <si>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</si>
  <si>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</si>
  <si>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</si>
  <si>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</si>
  <si>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</si>
  <si>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</si>
  <si>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</si>
  <si>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</si>
  <si>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</si>
  <si>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</si>
  <si>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</si>
  <si>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</si>
  <si>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</si>
  <si>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</si>
  <si>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</si>
  <si>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</si>
  <si>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</si>
  <si>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</si>
  <si>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</si>
  <si>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</si>
  <si>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</si>
  <si>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</si>
  <si>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</si>
  <si>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</si>
  <si>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</si>
  <si>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</si>
  <si>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</si>
  <si>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</si>
  <si>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</si>
  <si>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</si>
  <si>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</si>
  <si>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</si>
  <si>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</si>
  <si>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</si>
  <si>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</si>
  <si>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</si>
  <si>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</si>
  <si>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</si>
  <si>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</si>
  <si>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</si>
  <si>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</si>
  <si>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</si>
  <si>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</si>
  <si>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</si>
  <si>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</si>
  <si>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</si>
  <si>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</si>
  <si>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</si>
  <si>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</si>
  <si>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</si>
  <si>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</si>
  <si>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</si>
  <si>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</si>
  <si>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</si>
  <si>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</si>
  <si>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</si>
  <si>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</si>
  <si>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</si>
  <si>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</si>
  <si>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</si>
  <si>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</si>
  <si>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</si>
  <si>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</si>
  <si>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</si>
  <si>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</si>
  <si>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</si>
  <si>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</si>
  <si>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</si>
  <si>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</si>
  <si>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</si>
  <si>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</si>
  <si>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</si>
  <si>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</si>
  <si>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</si>
  <si>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</si>
  <si>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</si>
  <si>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</si>
  <si>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</si>
  <si>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</si>
  <si>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</si>
  <si>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</si>
  <si>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</si>
  <si>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</si>
  <si>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</si>
  <si>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</si>
  <si>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</si>
  <si>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</si>
  <si>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</si>
  <si>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</si>
  <si>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</si>
  <si>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</si>
  <si>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</si>
  <si>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</si>
  <si>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</si>
  <si>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</si>
  <si>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</si>
  <si>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</si>
  <si>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</si>
  <si>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</si>
  <si>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</si>
  <si>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</si>
  <si>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</si>
  <si>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</si>
  <si>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</si>
  <si>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</si>
  <si>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</si>
  <si>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</si>
  <si>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</si>
  <si>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</si>
  <si>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</si>
  <si>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</si>
  <si>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</si>
  <si>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</si>
  <si>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</si>
  <si>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</si>
  <si>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</si>
  <si>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</si>
  <si>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</si>
  <si>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</si>
  <si>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</si>
  <si>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</si>
  <si>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</si>
  <si>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</si>
  <si>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</si>
  <si>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</si>
  <si>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</si>
  <si>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</si>
  <si>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</si>
  <si>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</si>
  <si>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</si>
  <si>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</si>
  <si>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</si>
  <si>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</si>
  <si>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</si>
  <si>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</si>
  <si>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</si>
  <si>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</si>
  <si>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</si>
  <si>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</si>
  <si>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</si>
  <si>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</si>
  <si>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</si>
  <si>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</si>
  <si>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</si>
  <si>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</si>
  <si>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</si>
  <si>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</si>
  <si>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</si>
  <si>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</si>
  <si>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</si>
  <si>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</si>
  <si>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</si>
  <si>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</si>
  <si>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</si>
  <si>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</si>
  <si>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</si>
  <si>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</si>
  <si>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</si>
  <si>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</si>
  <si>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</si>
  <si>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</si>
  <si>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</si>
  <si>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</si>
  <si>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</si>
  <si>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</si>
  <si>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</si>
  <si>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</si>
  <si>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</si>
  <si>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</si>
  <si>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</si>
  <si>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</si>
  <si>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</si>
  <si>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</si>
  <si>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</si>
  <si>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</si>
  <si>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</si>
  <si>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</si>
  <si>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</si>
  <si>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</si>
  <si>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</si>
  <si>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</si>
  <si>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</si>
  <si>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</si>
  <si>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</si>
  <si>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</si>
  <si>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</si>
  <si>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</si>
  <si>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</si>
  <si>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</si>
  <si>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</si>
  <si>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</si>
  <si>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</si>
  <si>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</si>
  <si>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</si>
  <si>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</si>
  <si>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</si>
  <si>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</si>
  <si>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</si>
  <si>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</si>
  <si>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</si>
  <si>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</si>
  <si>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</si>
  <si>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</si>
  <si>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</si>
  <si>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</si>
  <si>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</si>
  <si>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</si>
  <si>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</si>
  <si>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</si>
  <si>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</si>
  <si>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</si>
  <si>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</si>
  <si>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</si>
  <si>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</si>
  <si>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</si>
  <si>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</si>
  <si>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</si>
  <si>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</si>
  <si>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</si>
  <si>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</si>
  <si>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</si>
  <si>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</si>
  <si>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</si>
  <si>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</si>
  <si>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</si>
  <si>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</si>
  <si>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</si>
  <si>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</si>
  <si>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</si>
  <si>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</si>
  <si>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</si>
  <si>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</si>
  <si>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</si>
  <si>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</si>
  <si>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</si>
  <si>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</si>
  <si>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</si>
  <si>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</si>
  <si>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</si>
  <si>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</si>
  <si>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</si>
  <si>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</si>
  <si>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</si>
  <si>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</si>
  <si>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</si>
  <si>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</si>
  <si>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</si>
  <si>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</si>
  <si>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</si>
  <si>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</si>
  <si>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</si>
  <si>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</si>
  <si>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</si>
  <si>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</si>
  <si>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</si>
  <si>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</si>
  <si>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</si>
  <si>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</si>
  <si>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</si>
  <si>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</si>
  <si>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</si>
  <si>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</si>
  <si>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</si>
  <si>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</si>
  <si>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</si>
  <si>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</si>
  <si>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</si>
  <si>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</si>
  <si>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</si>
  <si>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</si>
  <si>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</si>
  <si>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</si>
  <si>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</si>
  <si>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</si>
  <si>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</si>
  <si>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</si>
  <si>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</si>
  <si>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</si>
  <si>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</si>
  <si>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</si>
  <si>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</si>
  <si>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</si>
  <si>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</si>
  <si>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</si>
  <si>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</si>
  <si>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</si>
  <si>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</si>
  <si>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</si>
  <si>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</si>
  <si>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</si>
  <si>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</si>
  <si>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</si>
  <si>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</si>
  <si>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</si>
  <si>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</si>
  <si>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</si>
  <si>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</si>
  <si>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</si>
  <si>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</si>
  <si>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</si>
  <si>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</si>
  <si>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</si>
  <si>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</si>
  <si>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</si>
  <si>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</si>
  <si>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</si>
  <si>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</si>
  <si>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</si>
  <si>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</si>
  <si>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</si>
  <si>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</si>
  <si>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</si>
  <si>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</si>
  <si>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</si>
  <si>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</si>
  <si>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</si>
  <si>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</si>
  <si>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</si>
  <si>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</si>
  <si>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</si>
  <si>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</si>
  <si>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</si>
  <si>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</si>
  <si>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</si>
  <si>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</si>
  <si>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</si>
  <si>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</si>
  <si>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</si>
  <si>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</si>
  <si>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</si>
  <si>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</si>
  <si>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</si>
  <si>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</si>
  <si>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</si>
  <si>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</si>
  <si>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</si>
  <si>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</si>
  <si>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</si>
  <si>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</si>
  <si>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</si>
  <si>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</si>
  <si>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</si>
  <si>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</si>
  <si>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</si>
  <si>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</si>
  <si>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</si>
  <si>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</si>
  <si>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</si>
  <si>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</si>
  <si>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</si>
  <si>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</si>
  <si>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</si>
  <si>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</si>
  <si>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</si>
  <si>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</si>
  <si>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</si>
  <si>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</si>
  <si>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</si>
  <si>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</si>
  <si>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</si>
  <si>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</si>
  <si>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</si>
  <si>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</si>
  <si>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</si>
  <si>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</si>
  <si>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</si>
  <si>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</si>
  <si>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</si>
  <si>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</si>
  <si>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</si>
  <si>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</si>
  <si>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</si>
  <si>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</si>
  <si>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</si>
  <si>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</si>
  <si>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</si>
  <si>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</si>
  <si>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</si>
  <si>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</si>
  <si>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</si>
  <si>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</si>
  <si>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</si>
  <si>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</si>
  <si>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</si>
  <si>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</si>
  <si>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</si>
  <si>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</si>
  <si>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</si>
  <si>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</si>
  <si>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</si>
  <si>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</si>
  <si>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</si>
  <si>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</si>
  <si>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</si>
  <si>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</si>
  <si>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</si>
  <si>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</si>
  <si>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</si>
  <si>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</si>
  <si>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</si>
  <si>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</si>
  <si>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</si>
  <si>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</si>
  <si>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</si>
  <si>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</si>
  <si>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</si>
  <si>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</si>
  <si>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</si>
  <si>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</si>
  <si>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</si>
  <si>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</si>
  <si>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</si>
  <si>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</si>
  <si>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</si>
  <si>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</si>
  <si>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</si>
  <si>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</si>
  <si>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</si>
  <si>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</si>
  <si>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</si>
  <si>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</si>
  <si>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</si>
  <si>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</si>
  <si>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</si>
  <si>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</si>
  <si>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</si>
  <si>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</si>
  <si>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</si>
  <si>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</si>
  <si>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</si>
  <si>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</si>
  <si>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</si>
  <si>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</si>
  <si>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</si>
  <si>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</si>
  <si>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</si>
  <si>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</si>
  <si>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</si>
  <si>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</si>
  <si>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</si>
  <si>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</si>
  <si>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</si>
  <si>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</si>
  <si>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</si>
  <si>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</si>
  <si>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</si>
  <si>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</si>
  <si>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</si>
  <si>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</si>
  <si>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</si>
  <si>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</si>
  <si>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</si>
  <si>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</si>
  <si>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</si>
  <si>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</si>
  <si>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</si>
  <si>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</si>
  <si>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</si>
  <si>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</si>
  <si>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</si>
  <si>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</si>
  <si>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</si>
  <si>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</si>
  <si>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</si>
  <si>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</si>
  <si>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</si>
  <si>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</si>
  <si>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</si>
  <si>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</si>
  <si>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</si>
  <si>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</si>
  <si>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</si>
  <si>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</si>
  <si>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</si>
  <si>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</si>
  <si>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</si>
  <si>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</si>
  <si>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</si>
  <si>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</si>
  <si>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</si>
  <si>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</si>
  <si>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</si>
  <si>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</si>
  <si>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</si>
  <si>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</si>
  <si>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</si>
  <si>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</si>
  <si>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</si>
  <si>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</si>
  <si>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</si>
  <si>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</si>
  <si>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</si>
  <si>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</si>
  <si>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</si>
  <si>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</si>
  <si>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</si>
  <si>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</si>
  <si>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</si>
  <si>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</si>
  <si>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</si>
  <si>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</si>
  <si>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</si>
  <si>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</si>
  <si>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</si>
  <si>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</si>
  <si>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</si>
  <si>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</si>
  <si>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</si>
  <si>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</si>
  <si>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</si>
  <si>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</si>
  <si>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</si>
  <si>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</si>
  <si>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</si>
  <si>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</si>
  <si>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</si>
  <si>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</si>
  <si>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</si>
  <si>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</si>
  <si>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</si>
  <si>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</si>
  <si>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</si>
  <si>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</si>
  <si>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</si>
  <si>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</si>
  <si>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</si>
  <si>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</si>
  <si>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</si>
  <si>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</si>
  <si>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</si>
  <si>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</si>
  <si>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</si>
  <si>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</si>
  <si>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</si>
  <si>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</si>
  <si>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</si>
  <si>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</si>
  <si>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</si>
  <si>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</si>
  <si>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</si>
  <si>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</si>
  <si>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</si>
  <si>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</si>
  <si>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</si>
  <si>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</si>
  <si>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</si>
  <si>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</si>
  <si>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</si>
  <si>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</si>
  <si>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</si>
  <si>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</si>
  <si>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</si>
  <si>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</si>
  <si>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</si>
  <si>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</si>
  <si>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</si>
  <si>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</si>
  <si>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</si>
  <si>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</si>
  <si>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</si>
  <si>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</si>
  <si>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</si>
  <si>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</si>
  <si>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</si>
  <si>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</si>
  <si>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</si>
  <si>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</si>
  <si>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</si>
  <si>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</si>
  <si>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</si>
  <si>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</si>
  <si>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</si>
  <si>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</si>
  <si>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</si>
  <si>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</si>
  <si>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</si>
  <si>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</si>
  <si>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</si>
  <si>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</si>
  <si>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</si>
  <si>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</si>
  <si>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</si>
  <si>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</si>
  <si>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</si>
  <si>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</si>
  <si>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</si>
  <si>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</si>
  <si>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</si>
  <si>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</si>
  <si>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</si>
  <si>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</si>
  <si>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</si>
  <si>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</si>
  <si>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</si>
  <si>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</si>
  <si>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</si>
  <si>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</si>
  <si>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</si>
  <si>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</si>
  <si>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</si>
  <si>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</si>
  <si>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</si>
  <si>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</si>
  <si>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</si>
  <si>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</si>
  <si>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</si>
  <si>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</si>
  <si>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</si>
  <si>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</si>
  <si>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</si>
  <si>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</si>
  <si>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</si>
  <si>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</si>
  <si>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</si>
  <si>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</si>
  <si>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</si>
  <si>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</si>
  <si>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</si>
  <si>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</si>
  <si>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</si>
  <si>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</si>
  <si>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</si>
  <si>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</si>
  <si>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</si>
  <si>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</si>
  <si>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</si>
  <si>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</si>
  <si>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</si>
  <si>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</si>
  <si>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</si>
  <si>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</si>
  <si>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</si>
  <si>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</si>
  <si>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</si>
  <si>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</si>
  <si>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</si>
  <si>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</si>
  <si>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</si>
  <si>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</si>
  <si>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</si>
  <si>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</si>
  <si>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</si>
  <si>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</si>
  <si>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</si>
  <si>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</si>
  <si>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</si>
  <si>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</si>
  <si>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</si>
  <si>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</si>
  <si>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</si>
  <si>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</si>
  <si>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</si>
  <si>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</si>
  <si>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</si>
  <si>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</si>
  <si>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</si>
  <si>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</si>
  <si>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</si>
  <si>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</si>
  <si>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</si>
  <si>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</si>
  <si>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</si>
  <si>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no pcm</t>
  </si>
  <si>
    <t>jed0395</t>
  </si>
  <si>
    <t>40 min</t>
  </si>
  <si>
    <t>jed0957</t>
  </si>
  <si>
    <t>60 min</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</si>
  <si>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</si>
  <si>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</si>
  <si>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</si>
  <si>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</si>
  <si>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</si>
  <si>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</si>
  <si>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</si>
  <si>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</si>
  <si>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</si>
  <si>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</si>
  <si>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</si>
  <si>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</si>
  <si>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</si>
  <si>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10  mins</t>
  </si>
  <si>
    <t>PCM-20251201-00000368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</si>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</sst>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6" dataDxfId="45" headerRowBorderDxfId="43" tableBorderDxfId="44" totalsRowBorderDxfId="42">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8" totalsRowShown="0" headerRowDxfId="13" tableBorderDxfId="12">
  <autoFilter ref="A1:L4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329.43752037036757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1.8295833331649192E-2</v>
      </c>
      <c r="H3" s="126">
        <v>45992.367627314816</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45992.385946296294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45992.385946296294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45992.385946296294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45992.385946296294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45992.385946296294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45992.385946296294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45992.385946296294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45992.385946296294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45992.385946296294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45992.385946296294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45992.385946296294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45992.385946296294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45992.385946296294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45992.385946296294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45992.385946296294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45992.385946296294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45992.385946296294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45992.385946296294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45992.385946296294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45992.385946296294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45992.385946296294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45992.385946296294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45992.385946296294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45992.385946296294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45992.385946296294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45992.385946296294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45992.385946296294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45992.385946296294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45992.385946296294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45992.385946296294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45992.385946296294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45992.385946296294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45992.385946296294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45992.385946296294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45992.385946296294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45992.385946296294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45992.385946296294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45992.385946296294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45992.385946296294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45992.385946296294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45992.385946296294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45992.385946296294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45992.385946296294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45992.385946296294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45992.385946296294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45992.385946296294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45992.385946296294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45992.385946296294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45992.385946296294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45992.385946296294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45992.385946296294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45992.385946296294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45992.385946296294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45992.385946296294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45992.385946296294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45992.385946296294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45992.385946296294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45992.385946296294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45992.385946296294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45992.385946296294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45992.385946296294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45992.385946296294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45992.385946296294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45992.385946296294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45992.385946296294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45992.385946296294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45992.385946296294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45992.385946296294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45992.385946296294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45992.385946296294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45992.385946296294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45992.385946296294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45992.385946296294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45992.385946296294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45992.385946296294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45992.385946296294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45992.385946296294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45992.385946296294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45992.385946296294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45992.385946296294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45992.385946296294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45992.385946296294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45992.385946296294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45992.385946296294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45992.385946296294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45992.385946296294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45992.385946296294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45992.385946296294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45992.385946296294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45992.385946296294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45992.385946296294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45992.385946296294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45992.385946296294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45992.385946296294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45992.385946296294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45992.385946296294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45992.385946296294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45992.385946296294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45992.385946296294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45992.385946296294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45992.385946296294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45992.385946296294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45992.385946296294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45992.385946296294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45992.385946296294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45992.385946296294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45992.385946296294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45992.385946296294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45992.385946296294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45992.385946296294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45992.385946296294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45992.385946296294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45992.385946296294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45992.385946296294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45992.385946296294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45992.385946296294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45992.385946296294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45992.385946296294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45992.385946296294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45992.385946296294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45992.385946296294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45992.385946296294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45992.385946296294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45992.385946296294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45992.385946296294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45992.385946296294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45992.385946296294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45992.385946296294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45992.385946296294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45992.385946296294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45992.385946296294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45992.385946296294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45992.385946296294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45992.385946296294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45992.385946296294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45992.385946296294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45992.385946296294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45992.385946296294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45992.385946296294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45992.385946296294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45992.385946296294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45992.385946296294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45992.385946296294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45992.385946296294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45992.385946296294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45992.385946296294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45992.385946296294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45992.385946296294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45992.385946296294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45992.385946296294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45992.385946296294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45992.385946296294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45992.385946296294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45992.385946296294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45992.385946296294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45992.385946296294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45992.385946296294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45992.385946296294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45992.385946296294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45992.385946296294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45992.385946296294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45992.385946296294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45992.385946296294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45992.385946296294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45992.385946296294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45992.385946296294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45992.385946296294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45992.385946296294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45992.385946296294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45992.385946296294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45992.385946296294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45992.385946296294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45992.385946296294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45992.385946296294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45992.385946296294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45992.385946296294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45992.385946296294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45992.385946296294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45992.385946296294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45992.385946296294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45992.385946296294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45992.385946296294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45992.385946296294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45992.385946296294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45992.385946296294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45992.385946296294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45992.385946296294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45992.385946296294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45992.385946296294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45992.385946296294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45992.385946296294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45992.385946296294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45992.385946296294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45992.385946296294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45992.385946296294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45992.385946296294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45992.385946296294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45992.385946296294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45992.385946296294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45992.385946296294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45992.385946296294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45992.385946296294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45992.385946296294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45992.385946296294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45992.385946296294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45992.385946296294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45992.385946296294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45992.385946296294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45992.385946296294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45992.385946296294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45992.385946296294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45992.385946296294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45992.385946296294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45992.385946296294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45992.385946296294</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BBDE3440-5151-4584-AFC8-11FF1D43D31A}"/>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tabSelected="1" workbookViewId="0">
      <pane ySplit="1" topLeftCell="A2" activePane="bottomLeft" state="frozen"/>
      <selection pane="bottomLeft" activeCell="C9" sqref="C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167.38610833333223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7.998527314812236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0.11380509258742677</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5.0055092593538575E-2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45992.385946296294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45992.385946296294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45992.385946296294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45992.385946296294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45992.385946296294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45992.385946296294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45992.385946296294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45992.385946296294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45992.385946296294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45992.385946296294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45992.385946296294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45992.385946296294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45992.385946296294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45992.385946296294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45992.385946296294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45992.385946296294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45992.385946296294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45992.385946296294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45992.385946296294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45992.385946296294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45992.385946296294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45992.385946296294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45992.385946296294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45992.385946296294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45992.385946296294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45992.385946296294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45992.385946296294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45992.385946296294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45992.385946296294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45992.385946296294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45992.385946296294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45992.385946296294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45992.385946296294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45992.385946296294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45992.385946296294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45992.385946296294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45992.385946296294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45992.385946296294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45992.385946296294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45992.385946296294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45992.385946296294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45992.385946296294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45992.385946296294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45992.385946296294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45992.385946296294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45992.385946296294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45992.385946296294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45992.385946296294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45992.385946296294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45992.385946296294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45992.385946296294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45992.385946296294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45992.385946296294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45992.385946296294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45992.385946296294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45992.385946296294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45992.385946296294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45992.385946296294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45992.385946296294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45992.385946296294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45992.385946296294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45992.385946296294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45992.385946296294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45992.385946296294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45992.385946296294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45992.385946296294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45992.385946296294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45992.385946296294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45992.385946296294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45992.385946296294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45992.385946296294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45992.385946296294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45992.385946296294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45992.385946296294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45992.385946296294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45992.385946296294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45992.385946296294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45992.385946296294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45992.385946296294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45992.385946296294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45992.385946296294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45992.385946296294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45992.385946296294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45992.385946296294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45992.385946296294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45992.385946296294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45992.385946296294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45992.385946296294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45992.385946296294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45992.385946296294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45992.385946296294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45992.385946296294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45992.385946296294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45992.385946296294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45992.385946296294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45992.385946296294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45992.385946296294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45992.385946296294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45992.385946296294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45992.385946296294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45992.385946296294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45992.385946296294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45992.385946296294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45992.385946296294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45992.385946296294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45992.385946296294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45992.385946296294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45992.385946296294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45992.385946296294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45992.385946296294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45992.385946296294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45992.385946296294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45992.385946296294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45992.385946296294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45992.385946296294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45992.385946296294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45992.385946296294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45992.385946296294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45992.385946296294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45992.385946296294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45992.385946296294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45992.385946296294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45992.385946296294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45992.385946296294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45992.385946296294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45992.385946296294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45992.385946296294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45992.385946296294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45992.385946296294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45992.385946296294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45992.385946296294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45992.385946296294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45992.385946296294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45992.385946296294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45992.385946296294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45992.385946296294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45992.385946296294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45992.385946296294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45992.385946296294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45992.385946296294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45992.385946296294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45992.385946296294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45992.385946296294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45992.385946296294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45992.385946296294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45992.385946296294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45992.385946296294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45992.385946296294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45992.385946296294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45992.385946296294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45992.385946296294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45992.385946296294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45992.385946296294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45992.385946296294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45992.385946296294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45992.385946296294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45992.385946296294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45992.385946296294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45992.385946296294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45992.385946296294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45992.385946296294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45992.385946296294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45992.385946296294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45992.385946296294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45992.385946296294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45992.385946296294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45992.385946296294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45992.385946296294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45992.385946296294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45992.385946296294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45992.385946296294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45992.385946296294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45992.385946296294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45992.385946296294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45992.385946296294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45992.385946296294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45992.385946296294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45992.385946296294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45992.385946296294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45992.385946296294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45992.385946296294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45992.385946296294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45992.385946296294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45992.385946296294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45992.385946296294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45992.385946296294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45992.385946296294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45992.385946296294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45992.385946296294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45992.385946296294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45992.385946296294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45992.385946296294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45992.385946296294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45992.385946296294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45992.385946296294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45992.385946296294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45992.385946296294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45992.385946296294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45992.385946296294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45992.385946296294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45992.385946296294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45992.385946296294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45992.385946296294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45992.385946296294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45992.385946296294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45992.385946296294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45992.385946296294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45992.385946296294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45992.385946296294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45992.385946296294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45992.385946296294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45992.385946296294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45992.385946296294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45992.385946296294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45992.385946296294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45992.385946296294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45992.385946296294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45992.385946296294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45992.385946296294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45992.385946296294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45992.385946296294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45992.385946296294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45992.385946296294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45992.385946296294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45992.385946296294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45992.385946296294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45992.385946296294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45992.385946296294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45992.385946296294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45992.385946296294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45992.385946296294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45992.385946296294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45992.385946296294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45992.385946296294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45992.385946296294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45992.385946296294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45992.385946296294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45992.385946296294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45992.385946296294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45992.385946296294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45992.385946296294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45992.385946296294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45992.385946296294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45992.385946296294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45992.385946296294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45992.385946296294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45992.385946296294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45992.385946296294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45992.385946296294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45992.385946296294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45992.385946296294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45992.385946296294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45992.385946296294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45992.385946296294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45992.385946296294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45992.385946296294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45992.385946296294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45992.385946296294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45992.385946296294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45992.385946296294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45992.385946296294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45992.385946296294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45992.385946296294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45992.385946296294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45992.385946296294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45992.385946296294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45992.385946296294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45992.385946296294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45992.385946296294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45992.385946296294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45992.385946296294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45992.385946296294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45992.385946296294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45992.385946296294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45992.385946296294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45992.385946296294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45992.385946296294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45992.385946296294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45992.385946296294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45992.385946296294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45992.385946296294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45992.385946296294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45992.385946296294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45992.385946296294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45992.385946296294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45992.385946296294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45992.385946296294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45992.385946296294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45992.385946296294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45992.385946296294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45992.385946296294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45992.385946296294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45992.385946296294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45992.385946296294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45992.385946296294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45992.385946296294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45992.385946296294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45992.385946296294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45992.385946296294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45992.385946296294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45992.385946296294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45992.385946296294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45992.385946296294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45992.385946296294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45992.385946296294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45992.385946296294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45992.385946296294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45992.385946296294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45992.385946296294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45992.385946296294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45992.385946296294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45992.385946296294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45992.385946296294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45992.385946296294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45992.385946296294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45992.385946296294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45992.385946296294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45992.385946296294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45992.385946296294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45992.385946296294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45992.385946296294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45992.385946296294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45992.385946296294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45992.385946296294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45992.385946296294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45992.385946296294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45992.385946296294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45992.385946296294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45992.385946296294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45992.385946296294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45992.385946296294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45992.385946296294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45992.385946296294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45992.385946296294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45992.385946296294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45992.385946296294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45992.385946296294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45992.385946296294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45992.385946296294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45992.385946296294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45992.385946296294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45992.385946296294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45992.385946296294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45992.385946296294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45992.385946296294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45992.385946296294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45992.385946296294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45992.385946296294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45992.385946296294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45992.385946296294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45992.385946296294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45992.385946296294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45992.385946296294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45992.385946296294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45992.385946296294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45992.385946296294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45992.385946296294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45992.385946296294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45992.385946296294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45992.385946296294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45992.385946296294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45992.385946296294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45992.385946296294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45992.385946296294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45992.385946296294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45992.385946296294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45992.385946296294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45992.385946296294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45992.385946296294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45992.385946296294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45992.385946296294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45992.385946296294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45992.385946296294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45992.385946296294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45992.385946296294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45992.385946296294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45992.385946296294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45992.385946296294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45992.385946296294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45992.385946296294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45992.385946296294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45992.385946296294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45992.385946296294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45992.385946296294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45992.385946296294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45992.385946296294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45992.385946296294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45992.385946296294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45992.385946296294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45992.385946296294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45992.385946296294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45992.385946296294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45992.385946296294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45992.385946296294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45992.385946296294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45992.385946296294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45992.385946296294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45992.385946296294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45992.385946296294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45992.385946296294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45992.385946296294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45992.385946296294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45992.385946296294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45992.385946296294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45992.385946296294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45992.385946296294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45992.385946296294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45992.385946296294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45992.385946296294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45992.385946296294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45992.385946296294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45992.385946296294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45992.385946296294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45992.385946296294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45992.385946296294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45992.385946296294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45992.385946296294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45992.385946296294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45992.385946296294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45992.385946296294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45992.385946296294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45992.385946296294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45992.385946296294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45992.385946296294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45992.385946296294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45992.385946296294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45992.385946296294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45992.385946296294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45992.385946296294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45992.385946296294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45992.385946296294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45992.385946296294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45992.385946296294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45992.385946296294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45992.385946296294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45992.385946296294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45992.385946296294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45992.385946296294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45992.385946296294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45992.385946296294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45992.385946296294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45992.385946296294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45992.385946296294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45992.385946296294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45992.385946296294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45992.385946296294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45992.385946296294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45992.385946296294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45992.385946296294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45992.385946296294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45992.385946296294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45992.385946296294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45992.385946296294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45992.385946296294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45992.385946296294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45992.385946296294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45992.385946296294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45992.385946296294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45992.385946296294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45992.385946296294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45992.385946296294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45992.385946296294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45992.385946296294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45992.385946296294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45992.385946296294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45992.385946296294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45992.385946296294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45992.385946296294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45992.385946296294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45992.385946296294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45992.385946296294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45992.385946296294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45992.385946296294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45992.385946296294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45992.385946296294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45992.385946296294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45992.385946296294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45992.385946296294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45992.385946296294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45992.385946296294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45992.385946296294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45992.385946296294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45992.385946296294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45992.385946296294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45992.385946296294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45992.385946296294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45992.385946296294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45992.385946296294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45992.385946296294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45992.385946296294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45992.385946296294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45992.385946296294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45992.385946296294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45992.385946296294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45992.385946296294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45992.385946296294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45992.385946296294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45992.385946296294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45992.385946296294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45992.385946296294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45992.385946296294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45992.385946296294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45992.385946296294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45992.385946296294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45992.385946296294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45992.385946296294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45992.385946296294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45992.385946296294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45992.385946296294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45992.385946296294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45992.385946296294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45992.385946296294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45992.385946296294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45992.385946296294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45992.385946296294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45992.385946296294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45992.385946296294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45992.385946296294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45992.385946296294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45992.385946296294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45992.385946296294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45992.385946296294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45992.385946296294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45992.385946296294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45992.385946296294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45992.385946296294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45992.385946296294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45992.385946296294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45992.385946296294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45992.385946296294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45992.385946296294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45992.385946296294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45992.385946296294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45992.385946296294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45992.385946296294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45992.385946296294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45992.385946296294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45992.385946296294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45992.385946296294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45992.385946296294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45992.385946296294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45992.385946296294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45992.385946296294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45992.385946296294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45992.385946296294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45992.385946296294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45992.385946296294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45992.385946296294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45992.385946296294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45992.385946296294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45992.385946296294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45992.385946296294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45992.385946296294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45992.385946296294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45992.385946296294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45992.385946296294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45992.385946296294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45992.385946296294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45992.385946296294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45992.385946296294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45992.385946296294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45992.385946296294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45992.385946296294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45992.385946296294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45992.385946296294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45992.385946296294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45992.385946296294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45992.385946296294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45992.385946296294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45992.385946296294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45992.385946296294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45992.385946296294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45992.385946296294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45992.385946296294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45992.385946296294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45992.385946296294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45992.385946296294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45992.385946296294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45992.385946296294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45992.385946296294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45992.385946296294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45992.385946296294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45992.385946296294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45992.385946296294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45992.385946296294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45992.385946296294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45992.385946296294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45992.385946296294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45992.385946296294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45992.385946296294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45992.385946296294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45992.385946296294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45992.385946296294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45992.385946296294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45992.385946296294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45992.385946296294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45992.385946296294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45992.385946296294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45992.385946296294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45992.385946296294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45992.385946296294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45992.385946296294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45992.385946296294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45992.385946296294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45992.385946296294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45992.385946296294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45992.385946296294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45992.385946296294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45992.385946296294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45992.385946296294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45992.385946296294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45992.385946296294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45992.385946296294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45992.385946296294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45992.385946296294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45992.385946296294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45992.385946296294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45992.385946296294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45992.385946296294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45992.385946296294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45992.385946296294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45992.385946296294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45992.385946296294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45992.385946296294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45992.385946296294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45992.385946296294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45992.385946296294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45992.385946296294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45992.385946296294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45992.385946296294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45992.385946296294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45992.385946296294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45992.385946296294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45992.385946296294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45992.385946296294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45992.385946296294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45992.385946296294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45992.385946296294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45992.385946296294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45992.385946296294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45992.385946296294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45992.385946296294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45992.385946296294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45992.385946296294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45992.385946296294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45992.385946296294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45992.385946296294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45992.385946296294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45992.385946296294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45992.385946296294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45992.385946296294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45992.385946296294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45992.385946296294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45992.385946296294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45992.385946296294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45992.385946296294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45992.385946296294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45992.385946296294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45992.385946296294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45992.385946296294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45992.385946296294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45992.385946296294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45992.385946296294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45992.385946296294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45992.385946296294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45992.385946296294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45992.385946296294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45992.385946296294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45992.385946296294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45992.385946296294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45992.385946296294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45992.385946296294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45992.385946296294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45992.385946296294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45992.385946296294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45992.385946296294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45992.385946296294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45992.385946296294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45992.385946296294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45992.385946296294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45992.385946296294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45992.385946296294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45992.385946296294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45992.385946296294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45992.385946296294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45992.385946296294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45992.385946296294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45992.385946296294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45992.385946296294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45992.385946296294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45992.385946296294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45992.385946296294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45992.385946296294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45992.385946296294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45992.385946296294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45992.385946296294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45992.385946296294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45992.385946296294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45992.385946296294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45992.385946296294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45992.385946296294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45992.385946296294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45992.385946296294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45992.385946296294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45992.385946296294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45992.385946296294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45992.385946296294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45992.385946296294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45992.385946296294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45992.385946296294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45992.385946296294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45992.385946296294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45992.385946296294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45992.385946296294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45992.385946296294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45992.385946296294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45992.385946296294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45992.385946296294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45992.385946296294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45992.385946296294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45992.385946296294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45992.385946296294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45992.385946296294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45992.385946296294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45992.385946296294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45992.385946296294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45992.385946296294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45992.385946296294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45992.385946296294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45992.385946296294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45992.385946296294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45992.385946296294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45992.385946296294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45992.385946296294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45992.385946296294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45992.385946296294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45992.385946296294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45992.385946296294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45992.385946296294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45992.385946296294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45992.385946296294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45992.385946296294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45992.385946296294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45992.385946296294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45992.385946296294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45992.385946296294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45992.385946296294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45992.385946296294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45992.385946296294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45992.385946296294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45992.385946296294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45992.385946296294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45992.385946296294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45992.385946296294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45992.385946296294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45992.385946296294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45992.385946296294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45992.385946296294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45992.385946296294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45992.385946296294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45992.385946296294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45992.385946296294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45992.385946296294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45992.385946296294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45992.385946296294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45992.385946296294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45992.385946296294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45992.385946296294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45992.385946296294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45992.385946296294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45992.385946296294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45992.385946296294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45992.385946296294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45992.385946296294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45992.385946296294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45992.385946296294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45992.385946296294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45992.385946296294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45992.385946296294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45992.385946296294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45992.385946296294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45992.385946296294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45992.385946296294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45992.385946296294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45992.385946296294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45992.385946296294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45992.385946296294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45992.385946296294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45992.385946296294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45992.385946296294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45992.385946296294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45992.385946296294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45992.385946296294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45992.385946296294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45992.385946296294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45992.385946296294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45992.385946296294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45992.385946296294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45992.385946296294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45992.385946296294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45992.385946296294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45992.385946296294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45992.385946296294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45992.385946296294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45992.385946296294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45992.385946296294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45992.385946296294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45992.385946296294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45992.385946296294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45992.385946296294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45992.385946296294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45992.385946296294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45992.385946296294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45992.385946296294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45992.385946296294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45992.385946296294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45992.385946296294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45992.385946296294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45992.385946296294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45992.385946296294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45992.385946296294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45992.385946296294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45992.385946296294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45992.385946296294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45992.385946296294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45992.385946296294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45992.385946296294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45992.385946296294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45992.385946296294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45992.385946296294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45992.385946296294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45992.385946296294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45992.385946296294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45992.385946296294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45992.385946296294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45992.385946296294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45992.385946296294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45992.385946296294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45992.385946296294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45992.385946296294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45992.385946296294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45992.385946296294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45992.385946296294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45992.385946296294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45992.385946296294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45992.385946296294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45992.385946296294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45992.385946296294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45992.385946296294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45992.385946296294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45992.385946296294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45992.385946296294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45992.385946296294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45992.385946296294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45992.385946296294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45992.385946296294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45992.385946296294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45992.385946296294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45992.385946296294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45992.385946296294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45992.385946296294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45992.385946296294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45992.385946296294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45992.385946296294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45992.385946296294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45992.385946296294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45992.385946296294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45992.385946296294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45992.385946296294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45992.385946296294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45992.385946296294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45992.385946296294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45992.385946296294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45992.385946296294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45992.385946296294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45992.385946296294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45992.385946296294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45992.385946296294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45992.385946296294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45992.385946296294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45992.385946296294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45992.385946296294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45992.385946296294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45992.385946296294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45992.385946296294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45992.385946296294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45992.385946296294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45992.385946296294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45992.385946296294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45992.385946296294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45992.385946296294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45992.385946296294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45992.385946296294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45992.385946296294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45992.385946296294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45992.385946296294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45992.385946296294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45992.385946296294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45992.385946296294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45992.385946296294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45992.385946296294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45992.385946296294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45992.385946296294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45992.385946296294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45992.385946296294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45992.385946296294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45992.385946296294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45992.385946296294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45992.385946296294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45992.385946296294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45992.385946296294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45992.385946296294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45992.385946296294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45992.385946296294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45992.385946296294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45992.385946296294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45992.385946296294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45992.385946296294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45992.385946296294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45992.385946296294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45992.385946296294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45992.385946296294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45992.385946296294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45992.385946296294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45992.385946296294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45992.385946296294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45992.385946296294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45992.385946296294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45992.385946296294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45992.385946296294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45992.385946296294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45992.385946296294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45992.385946296294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45992.385946296294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45992.385946296294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45992.385946296294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45992.385946296294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45992.385946296294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45992.385946296294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45992.385946296294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45992.385946296294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45992.385946296294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45992.385946296294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45992.385946296294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45992.385946296294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45992.385946296294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45992.385946296294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45992.385946296294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45992.385946296294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45992.385946296294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45992.385946296294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45992.385946296294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45992.385946296294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45992.385946296294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45992.385946296294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45992.385946296294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45992.385946296294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45992.385946296294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45992.385946296294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45992.385946296294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45992.385946296294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45992.385946296294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45992.385946296294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45992.385946296294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45992.385946296294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45992.385946296294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45992.385946296294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45992.385946296294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45992.385946296294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45992.385946296294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45992.385946296294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45992.385946296294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45992.385946296294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45992.385946296294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45992.385946296294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45992.385946296294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45992.385946296294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45992.385946296294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45992.385946296294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45992.385946296294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45992.385946296294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45992.385946296294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45992.385946296294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45992.385946296294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45992.385946296294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45992.385946296294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45992.385946296294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45992.385946296294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45992.385946296294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45992.385946296294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45992.385946296294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45992.385946296294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45992.385946296294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45992.385946296294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45992.385946296294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288.9052287036975</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39200</v>
      </c>
      <c r="E3" s="91" t="s">
        <v>39106</v>
      </c>
      <c r="F3" s="92"/>
      <c r="G3" s="93">
        <f t="shared" ref="G3:G25" ca="1" si="0">IFERROR(NOW()-F3,"")</f>
        <v>45992.385946296294</v>
      </c>
      <c r="H3" s="92">
        <v>45992.318518518521</v>
      </c>
      <c r="I3" s="110" t="str">
        <f>IFERROR(VLOOKUP(D3,DB!A:F,6,0),"")</f>
        <v>SCECO</v>
      </c>
      <c r="J3" s="110" t="str">
        <f>IFERROR(VLOOKUP(D3,DB!A:G,7,0),"")</f>
        <v>Dead</v>
      </c>
      <c r="K3" s="94" t="s">
        <v>39201</v>
      </c>
      <c r="L3" s="88" t="str">
        <f>IFERROR(VLOOKUP(D3,DB!A:I,9,0),"")</f>
        <v>Latis</v>
      </c>
    </row>
    <row r="4" spans="1:16" ht="15" customHeight="1">
      <c r="A4" s="110" t="s">
        <v>39199</v>
      </c>
      <c r="B4" s="110" t="str">
        <f>IFERROR(VLOOKUP(D4,DB!A:K,11,0),"")</f>
        <v>R4</v>
      </c>
      <c r="C4" s="90">
        <v>3</v>
      </c>
      <c r="D4" s="88" t="s">
        <v>39202</v>
      </c>
      <c r="E4" s="91" t="s">
        <v>39106</v>
      </c>
      <c r="F4" s="92"/>
      <c r="G4" s="93">
        <f t="shared" ca="1" si="0"/>
        <v>45992.385946296294</v>
      </c>
      <c r="H4" s="92">
        <v>45992.329687500001</v>
      </c>
      <c r="I4" s="110" t="str">
        <f>IFERROR(VLOOKUP(D4,DB!A:F,6,0),"")</f>
        <v>SCECO</v>
      </c>
      <c r="J4" s="110" t="str">
        <f>IFERROR(VLOOKUP(D4,DB!A:G,7,0),"")</f>
        <v>Dead</v>
      </c>
      <c r="K4" s="94" t="s">
        <v>39203</v>
      </c>
      <c r="L4" s="88" t="str">
        <f>IFERROR(VLOOKUP(D4,DB!A:I,9,0),"")</f>
        <v>Latis</v>
      </c>
    </row>
    <row r="5" spans="1:16" ht="15" customHeight="1">
      <c r="A5" s="110" t="s">
        <v>39204</v>
      </c>
      <c r="B5" s="110" t="str">
        <f>IFERROR(VLOOKUP(D5,DB!A:K,11,0),"")</f>
        <v>R4</v>
      </c>
      <c r="C5" s="90">
        <v>3</v>
      </c>
      <c r="D5" s="88" t="s">
        <v>39205</v>
      </c>
      <c r="E5" s="91" t="s">
        <v>39106</v>
      </c>
      <c r="F5" s="92">
        <v>45992.347222222219</v>
      </c>
      <c r="G5" s="93">
        <f t="shared" ca="1" si="0"/>
        <v>3.872407407470746E-2</v>
      </c>
      <c r="H5" s="92">
        <v>45992.337719907409</v>
      </c>
      <c r="I5" s="110" t="str">
        <f>IFERROR(VLOOKUP(D5,DB!A:F,6,0),"")</f>
        <v>SCECO</v>
      </c>
      <c r="J5" s="110" t="str">
        <f>IFERROR(VLOOKUP(D5,DB!A:G,7,0),"")</f>
        <v>Dead</v>
      </c>
      <c r="K5" s="94" t="s">
        <v>39206</v>
      </c>
      <c r="L5" s="88" t="str">
        <f>IFERROR(VLOOKUP(D5,DB!A:I,9,0),"")</f>
        <v>Latis</v>
      </c>
    </row>
    <row r="6" spans="1:16" ht="15" customHeight="1">
      <c r="A6" s="110" t="s">
        <v>39207</v>
      </c>
      <c r="B6" s="110" t="str">
        <f>IFERROR(VLOOKUP(D6,DB!A:K,11,0),"")</f>
        <v>R4</v>
      </c>
      <c r="C6" s="90">
        <v>2</v>
      </c>
      <c r="D6" s="88" t="s">
        <v>34729</v>
      </c>
      <c r="E6" s="91" t="s">
        <v>39106</v>
      </c>
      <c r="F6" s="92">
        <v>45992.354861111111</v>
      </c>
      <c r="G6" s="93">
        <f t="shared" ca="1" si="0"/>
        <v>3.10851851827465E-2</v>
      </c>
      <c r="H6" s="92">
        <v>45992.3440625</v>
      </c>
      <c r="I6" s="110" t="str">
        <f>IFERROR(VLOOKUP(D6,DB!A:F,6,0),"")</f>
        <v>SCECO</v>
      </c>
      <c r="J6" s="110" t="str">
        <f>IFERROR(VLOOKUP(D6,DB!A:G,7,0),"")</f>
        <v>Vandalized</v>
      </c>
      <c r="K6" s="94" t="s">
        <v>39206</v>
      </c>
      <c r="L6" s="88" t="str">
        <f>IFERROR(VLOOKUP(D6,DB!A:I,9,0),"")</f>
        <v>Latis</v>
      </c>
    </row>
    <row r="7" spans="1:16" ht="15" customHeight="1">
      <c r="A7" s="110"/>
      <c r="B7" s="110" t="str">
        <f>IFERROR(VLOOKUP(D7,DB!A:K,11,0),"")</f>
        <v/>
      </c>
      <c r="C7" s="90"/>
      <c r="D7" s="88"/>
      <c r="E7" s="91"/>
      <c r="F7" s="92"/>
      <c r="G7" s="93">
        <f t="shared" ca="1" si="0"/>
        <v>45992.385946296294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45992.385946296294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45992.385946296294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45992.385946296294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45992.385946296294</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88"/>
      <c r="E12" s="91"/>
      <c r="F12" s="92"/>
      <c r="G12" s="93">
        <f t="shared" ca="1" si="0"/>
        <v>45992.385946296294</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45992.385946296294</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45992.385946296294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45992.385946296294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45992.385946296294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45992.385946296294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45992.385946296294</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150"/>
      <c r="E19" s="91"/>
      <c r="F19" s="92"/>
      <c r="G19" s="93">
        <f t="shared" ca="1" si="0"/>
        <v>45992.385946296294</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45992.385946296294</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45992.385946296294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45992.385946296294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45992.385946296294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45992.385946296294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45992.385946296294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45992.385946296294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45992.385946296294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45992.385946296294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45992.385946296294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45992.385946296294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45992.385946296294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45992.385946296294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45992.385946296294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45992.385946296294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45992.385946296294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45992.385946296294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45992.385946296294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45992.385946296294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45992.385946296294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45992.385946296294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45992.385946296294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45992.385946296294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45992.385946296294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45992.385946296294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45992.385946296294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45992.385946296294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45992.385946296294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45992.385946296294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45992.385946296294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45992.385946296294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45992.385946296294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45992.385946296294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45992.385946296294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45992.385946296294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45992.385946296294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45992.385946296294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45992.385946296294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45992.385946296294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45992.385946296294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45992.385946296294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45992.385946296294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45992.385946296294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45992.385946296294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45992.385946296294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45992.385946296294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45992.385946296294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45992.385946296294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45992.385946296294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45992.385946296294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45992.385946296294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45992.385946296294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45992.385946296294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45992.385946296294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45992.385946296294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45992.385946296294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45992.385946296294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45992.385946296294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45992.385946296294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45992.385946296294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45992.385946296294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45992.385946296294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45992.385946296294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45992.385946296294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45992.385946296294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45992.385946296294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45992.385946296294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45992.385946296294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45992.385946296294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45992.385946296294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45992.385946296294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45992.385946296294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45992.385946296294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45992.385946296294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45992.385946296294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45992.385946296294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45992.385946296294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45992.385946296294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45992.385946296294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45992.385946296294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45992.385946296294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45992.385946296294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45992.385946296294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45992.385946296294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45992.385946296294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45992.385946296294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45992.385946296294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45992.385946296294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45992.385946296294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45992.385946296294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45992.385946296294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45992.385946296294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45992.385946296294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45992.385946296294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45992.385946296294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45992.385946296294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45992.385946296294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45992.385946296294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45992.385946296294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45992.385946296294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45992.385946296294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45992.385946296294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45992.385946296294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45992.385946296294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45992.385946296294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45992.385946296294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45992.385946296294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45992.385946296294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45992.385946296294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45992.385946296294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45992.385946296294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45992.385946296294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45992.385946296294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45992.385946296294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45992.385946296294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45992.385946296294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45992.385946296294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45992.385946296294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45992.385946296294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45992.385946296294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45992.385946296294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45992.385946296294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45992.385946296294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45992.385946296294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45992.385946296294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45992.385946296294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45992.385946296294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45992.385946296294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45992.385946296294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45992.385946296294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45992.385946296294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45992.385946296294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45992.385946296294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45992.385946296294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45992.385946296294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45992.385946296294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45992.385946296294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45992.385946296294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45992.385946296294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45992.385946296294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45992.385946296294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45992.385946296294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45992.385946296294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45992.385946296294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45992.385946296294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45992.385946296294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45992.385946296294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45992.385946296294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45992.385946296294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45992.385946296294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45992.385946296294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45992.385946296294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45992.385946296294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45992.385946296294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45992.385946296294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45992.385946296294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45992.385946296294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45992.385946296294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45992.385946296294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45992.385946296294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45992.385946296294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45992.385946296294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45992.385946296294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45992.385946296294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45992.385946296294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45992.385946296294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45992.385946296294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45992.385946296294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45992.385946296294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45992.385946296294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45992.385946296294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45992.385946296294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45992.385946296294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45992.385946296294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45992.385946296294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45992.385946296294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45992.385946296294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45992.385946296294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45992.385946296294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45992.385946296294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45992.385946296294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45992.385946296294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45992.385946296294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45992.385946296294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45992.385946296294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45992.385946296294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45992.385946296294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45992.385946296294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45992.385946296294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45992.385946296294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45992.385946296294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45992.385946296294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45992.385946296294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45992.385946296294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45992.385946296294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45992.385946296294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45992.385946296294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45992.385946296294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63" ca="1" si="4">IFERROR(NOW()-F218,"")</f>
        <v>45992.385946296294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45992.385946296294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45992.385946296294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45992.385946296294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45992.385946296294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45992.385946296294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45992.385946296294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45992.385946296294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45992.385946296294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45992.385946296294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45992.385946296294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45992.385946296294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45992.385946296294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45992.385946296294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45992.385946296294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45992.385946296294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45992.385946296294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45992.385946296294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45992.385946296294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45992.385946296294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45992.385946296294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45992.385946296294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45992.385946296294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45992.385946296294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45992.385946296294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45992.385946296294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45992.385946296294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45992.385946296294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45992.385946296294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45992.385946296294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45992.385946296294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45992.385946296294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45992.385946296294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45992.385946296294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45992.385946296294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45992.385946296294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45992.385946296294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45992.385946296294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45992.385946296294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45992.385946296294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45992.385946296294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45992.385946296294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45992.385946296294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45992.385946296294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45992.385946296294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45992.385946296294</v>
      </c>
      <c r="H263" s="92"/>
      <c r="I263" s="110" t="str">
        <f>IFERROR(VLOOKUP(D263,DB!A:F,6,0),"")</f>
        <v/>
      </c>
      <c r="J263" s="110" t="str">
        <f>IFERROR(VLOOKUP(D263,DB!A:G,7,0),"")</f>
        <v/>
      </c>
      <c r="K263" s="94"/>
      <c r="L263" s="88" t="str">
        <f>IFERROR(VLOOKUP(D263,DB!A:I,9,0),"")</f>
        <v/>
      </c>
    </row>
  </sheetData>
  <dataValidations count="2">
    <dataValidation allowBlank="1" showInputMessage="1" showErrorMessage="1" sqref="E1" xr:uid="{A4F81451-56CC-4543-9497-104C4E44EE4B}"/>
    <dataValidation type="list" allowBlank="1" showInputMessage="1" showErrorMessage="1" sqref="E2:E2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H9" sqref="H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100.55388611110538</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66.197068981477059</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43.724835185181291</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11.012647685180127</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0.2628097222186625</v>
      </c>
      <c r="H6" s="38">
        <v>45992.1175</v>
      </c>
      <c r="I6" s="37" t="str">
        <f>IFERROR(VLOOKUP(D6,DB!A:F,6,0),"")</f>
        <v>Generator-SG</v>
      </c>
      <c r="J6" s="37" t="str">
        <f>IFERROR(VLOOKUP(D6,DB!A:G,7,0),"")</f>
        <v>Vandalized</v>
      </c>
      <c r="K6" s="37" t="s">
        <v>39217</v>
      </c>
      <c r="L6" s="37" t="str">
        <f>IFERROR(VLOOKUP(D6,DB!A:I,9,0),"")</f>
        <v>Latis</v>
      </c>
    </row>
    <row r="7" spans="1:13">
      <c r="A7" s="37"/>
      <c r="B7" s="37" t="str">
        <f>IFERROR(VLOOKUP(D7,DB!A:K,11,0),"")</f>
        <v/>
      </c>
      <c r="C7" s="37"/>
      <c r="D7" s="37"/>
      <c r="E7" s="37"/>
      <c r="F7" s="38"/>
      <c r="G7" s="135">
        <f ca="1">IFERROR(NOW()-F7,"")</f>
        <v>45992.385946296294</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45992.385946296294</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45992.385946296294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45992.385946296294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45992.385946296294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45992.385946296294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45992.385946296294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45992.385946296294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45992.385946296294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45992.385946296294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45992.385946296294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45992.385946296294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45992.385946296294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45992.385946296294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45992.385946296294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45992.385946296294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45992.385946296294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45992.385946296294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45992.385946296294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45992.385946296294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45992.385946296294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45992.385946296294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45992.385946296294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45992.385946296294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45992.385946296294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45992.385946296294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45992.385946296294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45992.385946296294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45992.385946296294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45992.385946296294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45992.385946296294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45992.385946296294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45992.385946296294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45992.385946296294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45992.385946296294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45992.385946296294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45992.385946296294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45992.385946296294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45992.385946296294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45992.385946296294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45992.385946296294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45992.385946296294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45992.385946296294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45992.385946296294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45992.385946296294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45992.385946296294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45992.385946296294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45992.385946296294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45992.385946296294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45992.385946296294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45992.385946296294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45992.385946296294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45992.385946296294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45992.385946296294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45992.385946296294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45992.385946296294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45992.385946296294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45992.385946296294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45992.385946296294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45992.385946296294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45992.385946296294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45992.385946296294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45992.385946296294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45992.385946296294</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45992.385946296294</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8"/>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2</v>
      </c>
      <c r="D2" s="119" t="s">
        <v>36977</v>
      </c>
      <c r="E2" s="106" t="s">
        <v>39106</v>
      </c>
      <c r="F2" s="121">
        <v>45992.335810185185</v>
      </c>
      <c r="G2" s="72">
        <f ca="1">IFERROR(NOW()-F2,"-")</f>
        <v>5.0136111109168269E-2</v>
      </c>
      <c r="H2" s="121">
        <v>45992.329317129632</v>
      </c>
      <c r="I2" s="119" t="str">
        <f>IFERROR(VLOOKUP(D2,DB!A:F,6,0),"")</f>
        <v>SCECO</v>
      </c>
      <c r="J2" s="119" t="str">
        <f>IFERROR(VLOOKUP(D2,DB!A:G,7,0),"")</f>
        <v xml:space="preserve">Weak </v>
      </c>
      <c r="K2" s="122" t="s">
        <v>39219</v>
      </c>
      <c r="L2" s="137" t="str">
        <f>IFERROR(VLOOKUP(D2,DB!A:I,9,0),"")</f>
        <v>Latis</v>
      </c>
    </row>
    <row r="3" spans="1:16382" ht="31.5" customHeight="1">
      <c r="A3" s="118"/>
      <c r="B3" s="119" t="str">
        <f>IFERROR(VLOOKUP(D3,DB!A:K,11,0),"")</f>
        <v/>
      </c>
      <c r="C3" s="120"/>
      <c r="D3" s="119"/>
      <c r="E3" s="106"/>
      <c r="F3" s="121"/>
      <c r="G3" s="72">
        <f ca="1">IFERROR(NOW()-F3,"-")</f>
        <v>45992.385946296294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45992.385946296294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45992.385946296294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45992.385946296294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45992.385946296294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45992.385946296294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45992.385946296294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45992.385946296294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45992.385946296294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45992.385946296294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45992.385946296294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45992.385946296294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45992.385946296294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45992.385946296294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45992.385946296294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45992.385946296294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45992.385946296294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45992.385946296294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45992.385946296294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45992.385946296294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45992.385946296294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45992.385946296294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45992.385946296294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45992.385946296294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45992.385946296294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45992.385946296294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45992.385946296294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45992.385946296294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45992.385946296294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45992.385946296294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45992.385946296294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45992.385946296294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45992.385946296294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45992.385946296294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45992.385946296294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45992.385946296294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45992.385946296294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45992.385946296294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45992.385946296294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45992.385946296294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45992.385946296294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45992.385946296294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45992.385946296294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45992.385946296294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45992.385946296294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45992.385946296294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45992.385946296294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45992.385946296294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45992.385946296294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45992.385946296294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45992.385946296294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45992.385946296294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45992.385946296294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45992.385946296294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45992.385946296294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45992.385946296294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45992.385946296294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45992.385946296294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45992.385946296294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45992.385946296294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45992.385946296294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45992.385946296294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45992.385946296294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45992.385946296294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45992.385946296294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45992.385946296294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45992.385946296294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45992.385946296294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45992.385946296294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45992.385946296294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45992.385946296294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45992.385946296294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45992.385946296294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45992.385946296294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45992.385946296294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45992.385946296294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45992.385946296294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45992.385946296294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45992.385946296294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45992.385946296294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45992.385946296294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45992.385946296294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45992.385946296294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45992.385946296294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45992.385946296294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45992.385946296294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45992.385946296294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45992.385946296294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45992.385946296294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45992.385946296294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45992.385946296294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45992.385946296294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45992.385946296294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45992.385946296294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45992.385946296294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45992.385946296294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45992.385946296294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45992.385946296294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45992.385946296294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45992.385946296294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45992.385946296294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45992.385946296294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45992.385946296294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45992.385946296294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45992.385946296294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45992.385946296294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45992.385946296294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45992.385946296294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45992.385946296294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45992.385946296294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45992.385946296294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45992.385946296294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45992.385946296294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45992.385946296294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45992.385946296294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45992.385946296294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45992.385946296294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45992.385946296294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45992.385946296294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45992.385946296294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45992.385946296294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45992.385946296294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45992.385946296294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45992.385946296294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45992.385946296294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45992.385946296294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45992.385946296294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45992.385946296294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45992.385946296294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45992.385946296294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45992.385946296294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45992.385946296294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45992.385946296294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45992.385946296294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45992.385946296294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45992.385946296294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45992.385946296294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45992.385946296294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45992.385946296294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45992.385946296294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45992.385946296294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45992.385946296294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45992.385946296294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45992.385946296294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45992.385946296294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45992.385946296294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45992.385946296294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45992.385946296294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45992.385946296294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45992.385946296294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45992.385946296294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45992.385946296294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45992.385946296294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45992.385946296294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45992.385946296294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45992.385946296294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45992.385946296294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45992.385946296294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45992.385946296294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45992.385946296294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45992.385946296294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45992.385946296294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45992.385946296294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45992.385946296294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45992.385946296294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45992.385946296294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45992.385946296294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45992.385946296294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45992.385946296294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45992.385946296294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45992.385946296294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45992.385946296294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45992.385946296294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45992.385946296294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45992.385946296294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45992.385946296294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45992.385946296294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45992.385946296294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45992.385946296294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45992.385946296294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45992.385946296294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45992.385946296294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45992.385946296294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45992.385946296294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45992.385946296294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45992.385946296294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45992.385946296294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45992.385946296294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45992.385946296294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45992.385946296294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45992.385946296294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45992.385946296294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45992.385946296294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45992.385946296294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45992.385946296294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45992.385946296294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45992.385946296294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45992.385946296294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45992.385946296294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45992.385946296294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45992.385946296294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45992.385946296294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45992.385946296294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45992.385946296294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45992.385946296294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45992.385946296294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45992.385946296294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45992.385946296294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45992.385946296294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45992.385946296294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45992.385946296294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45992.385946296294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45992.385946296294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45992.385946296294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45992.385946296294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45992.385946296294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45992.385946296294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45992.385946296294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45992.385946296294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45992.385946296294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45992.385946296294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45992.385946296294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45992.385946296294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45992.385946296294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45992.385946296294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45992.385946296294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45992.385946296294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45992.385946296294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45992.385946296294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45992.385946296294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45992.385946296294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45992.385946296294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45992.385946296294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45992.385946296294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45992.385946296294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45992.385946296294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45992.385946296294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45992.385946296294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45992.385946296294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45992.385946296294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45992.385946296294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45992.385946296294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45992.385946296294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45992.385946296294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45992.385946296294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45992.385946296294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45992.385946296294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45992.385946296294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45992.385946296294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45992.385946296294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45992.385946296294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45992.385946296294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45992.385946296294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45992.385946296294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45992.385946296294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45992.385946296294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45992.385946296294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45992.385946296294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45992.385946296294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45992.385946296294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45992.385946296294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45992.385946296294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45992.385946296294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45992.385946296294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45992.385946296294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45992.385946296294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45992.385946296294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45992.385946296294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45992.385946296294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45992.385946296294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45992.385946296294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45992.385946296294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45992.385946296294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45992.385946296294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45992.385946296294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45992.385946296294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45992.385946296294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45992.385946296294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45992.385946296294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45992.385946296294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45992.385946296294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45992.385946296294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45992.385946296294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45992.385946296294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45992.385946296294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45992.385946296294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45992.385946296294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45992.385946296294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45992.385946296294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45992.385946296294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45992.385946296294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45992.385946296294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45992.385946296294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45992.385946296294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45992.385946296294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45992.385946296294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45992.385946296294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45992.385946296294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45992.385946296294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45992.385946296294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45992.385946296294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45992.385946296294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45992.385946296294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45992.385946296294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45992.385946296294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45992.385946296294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45992.385946296294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45992.385946296294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45992.385946296294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45992.385946296294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45992.385946296294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45992.385946296294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45992.385946296294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45992.385946296294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45992.385946296294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45992.385946296294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45992.385946296294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45992.385946296294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45992.385946296294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45992.385946296294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45992.385946296294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45992.385946296294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45992.385946296294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45992.385946296294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45992.385946296294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45992.385946296294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45992.385946296294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45992.385946296294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45992.385946296294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45992.385946296294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45992.385946296294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45992.385946296294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45992.385946296294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45992.385946296294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45992.385946296294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45992.385946296294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45992.385946296294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45992.385946296294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45992.385946296294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45992.385946296294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45992.385946296294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45992.385946296294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45992.385946296294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45992.385946296294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45992.385946296294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45992.385946296294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45992.385946296294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45992.385946296294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45992.385946296294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45992.385946296294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45992.385946296294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45992.385946296294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45992.385946296294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45992.385946296294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45992.385946296294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45992.385946296294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45992.385946296294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45992.385946296294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45992.385946296294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45992.385946296294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45992.385946296294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45992.385946296294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45992.385946296294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45992.385946296294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45992.385946296294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45992.385946296294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45992.385946296294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45992.385946296294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45992.385946296294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45992.385946296294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45992.385946296294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45992.385946296294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45992.385946296294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45992.385946296294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45992.385946296294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45992.385946296294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45992.385946296294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45992.385946296294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45992.385946296294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45992.385946296294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45992.385946296294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45992.385946296294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45992.385946296294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45992.385946296294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45992.385946296294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45992.385946296294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45992.385946296294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45992.385946296294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45992.385946296294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45992.385946296294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45992.385946296294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45992.385946296294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45992.385946296294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45992.385946296294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45992.385946296294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45992.385946296294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45992.385946296294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45992.385946296294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45992.385946296294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45992.385946296294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45992.385946296294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45992.385946296294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45992.385946296294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45992.385946296294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45992.385946296294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45992.385946296294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45992.385946296294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45992.385946296294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45992.385946296294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45992.385946296294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45992.385946296294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45992.385946296294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45992.385946296294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45992.385946296294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45992.385946296294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45992.385946296294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45992.385946296294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45992.385946296294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45992.385946296294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45992.385946296294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45992.385946296294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45992.385946296294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45992.385946296294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45992.385946296294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45992.385946296294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45992.385946296294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45992.385946296294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45992.385946296294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45992.385946296294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45992.385946296294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45992.385946296294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45992.385946296294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45992.385946296294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45992.385946296294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45992.385946296294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45992.385946296294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45992.385946296294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45992.385946296294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45992.385946296294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45992.385946296294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45992.385946296294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45992.385946296294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45992.385946296294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45992.385946296294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45992.385946296294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45992.385946296294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45992.385946296294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45992.385946296294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45992.385946296294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45992.385946296294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45992.385946296294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45992.385946296294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45992.385946296294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45992.385946296294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45992.385946296294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45992.385946296294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45992.385946296294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45992.385946296294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45992.385946296294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45992.385946296294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45992.385946296294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45992.385946296294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45992.385946296294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45992.385946296294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45992.385946296294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45992.385946296294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45992.385946296294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45992.385946296294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45992.385946296294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45992.385946296294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45992.385946296294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45992.385946296294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45992.385946296294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45992.385946296294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45992.385946296294</v>
      </c>
      <c r="H477" s="121"/>
      <c r="I477" s="119" t="str">
        <f>IFERROR(VLOOKUP(D477,DB!A:F,6,0),"")</f>
        <v/>
      </c>
      <c r="J477" s="119" t="str">
        <f>IFERROR(VLOOKUP(D477,DB!A:G,7,0),"")</f>
        <v/>
      </c>
      <c r="K477" s="122"/>
      <c r="L477" s="137" t="str">
        <f>IFERROR(VLOOKUP(D477,DB!A:I,9,0),"")</f>
        <v/>
      </c>
    </row>
    <row r="478" spans="1:12" ht="31.5" customHeight="1">
      <c r="A478" s="143"/>
      <c r="B478" s="144" t="str">
        <f>IFERROR(VLOOKUP(D478,DB!A:K,11,0),"")</f>
        <v/>
      </c>
      <c r="C478" s="145"/>
      <c r="D478" s="144"/>
      <c r="E478" s="142"/>
      <c r="F478" s="146"/>
      <c r="G478" s="147">
        <f ca="1">IFERROR(NOW()-F478,"-")</f>
        <v>45992.385946296294</v>
      </c>
      <c r="H478" s="146"/>
      <c r="I478" s="144" t="str">
        <f>IFERROR(VLOOKUP(D478,DB!A:F,6,0),"")</f>
        <v/>
      </c>
      <c r="J478" s="144" t="str">
        <f>IFERROR(VLOOKUP(D478,DB!A:G,7,0),"")</f>
        <v/>
      </c>
      <c r="K478" s="148"/>
      <c r="L478" s="149" t="str">
        <f>IFERROR(VLOOKUP(D478,DB!A:I,9,0),"")</f>
        <v/>
      </c>
    </row>
  </sheetData>
  <dataValidations count="2">
    <dataValidation allowBlank="1" showInputMessage="1" showErrorMessage="1" sqref="E1" xr:uid="{9E1BC488-8814-4F8A-8DBE-742B3278AB71}"/>
    <dataValidation type="list" allowBlank="1" showInputMessage="1" showErrorMessage="1" sqref="E2:E4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2025-12-01T06:18:05Z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