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288" documentId="120_S{2AC9BD13-BADA-5192-A53E-5A8FF88502F6}" xr6:coauthVersionLast="47" xr6:coauthVersionMax="47" xr10:uidLastSave="{D213F05D-A594-47A7-9C64-2BF7D3FC5142}"/>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5" i="5"/>
  <c r="J17" i="4"/>
  <c r="J12" i="4"/>
  <c r="B3" i="4"/>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L12" i="4"/>
  <c r="B13" i="4"/>
  <c r="G13" i="4"/>
  <c r="I13" i="4"/>
  <c r="J13" i="4"/>
  <c r="L13" i="4"/>
  <c r="B14" i="4"/>
  <c r="G14" i="4"/>
  <c r="I14" i="4"/>
  <c r="J14" i="4"/>
  <c r="L14" i="4"/>
  <c r="B15" i="4"/>
  <c r="G15" i="4"/>
  <c r="I15" i="4"/>
  <c r="J15" i="4"/>
  <c r="L15" i="4"/>
  <c r="B16" i="4"/>
  <c r="G16" i="4"/>
  <c r="I16" i="4"/>
  <c r="J16" i="4"/>
  <c r="L16" i="4"/>
  <c r="B17" i="4"/>
  <c r="G17" i="4"/>
  <c r="I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<sst xmlns="http://schemas.openxmlformats.org/spreadsheetml/2006/main" count="180312" uniqueCount="39139">
  <si>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</si>
  <si>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</si>
  <si>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</si>
  <si>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</si>
  <si>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</si>
  <si>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</si>
  <si>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</si>
  <si>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</si>
  <si>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</si>
  <si>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</si>
  <si>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</si>
  <si>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</si>
  <si>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</si>
  <si>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</si>
  <si>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</si>
  <si>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</si>
  <si>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</si>
  <si>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</si>
  <si>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</si>
  <si>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</si>
  <si>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</si>
  <si>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</si>
  <si>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</si>
  <si>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</si>
  <si>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</si>
  <si>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</si>
  <si>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</si>
  <si>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</si>
  <si>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</si>
  <si>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</si>
  <si>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</si>
  <si>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</si>
  <si>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</si>
  <si>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</si>
  <si>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</si>
  <si>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</si>
  <si>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</si>
  <si>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</si>
  <si>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</si>
  <si>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</si>
  <si>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</si>
  <si>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</si>
  <si>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</si>
  <si>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</si>
  <si>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</si>
  <si>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</si>
  <si>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</si>
  <si>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</si>
  <si>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</si>
  <si>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</si>
  <si>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</si>
  <si>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</si>
  <si>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</si>
  <si>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</si>
  <si>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</si>
  <si>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</si>
  <si>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</si>
  <si>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</si>
  <si>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</si>
  <si>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</si>
  <si>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</si>
  <si>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</si>
  <si>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</si>
  <si>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</si>
  <si>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</si>
  <si>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</si>
  <si>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</si>
  <si>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</si>
  <si>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</si>
  <si>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</si>
  <si>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</si>
  <si>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</si>
  <si>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</si>
  <si>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</si>
  <si>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</si>
  <si>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</si>
  <si>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</si>
  <si>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</si>
  <si>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</si>
  <si>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</si>
  <si>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</si>
  <si>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</si>
  <si>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</si>
  <si>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</si>
  <si>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</si>
  <si>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</si>
  <si>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</si>
  <si>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</si>
  <si>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</si>
  <si>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</si>
  <si>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</si>
  <si>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</si>
  <si>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</si>
  <si>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</si>
  <si>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</si>
  <si>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</si>
  <si>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</si>
  <si>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</si>
  <si>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</si>
  <si>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</si>
  <si>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</si>
  <si>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</si>
  <si>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</si>
  <si>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</si>
  <si>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</si>
  <si>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</si>
  <si>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</si>
  <si>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</si>
  <si>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</si>
  <si>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</si>
  <si>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</si>
  <si>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</si>
  <si>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</si>
  <si>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</si>
  <si>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</si>
  <si>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</si>
  <si>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</si>
  <si>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</si>
  <si>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</si>
  <si>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</si>
  <si>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</si>
  <si>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</si>
  <si>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</si>
  <si>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</si>
  <si>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</si>
  <si>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</si>
  <si>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</si>
  <si>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</si>
  <si>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</si>
  <si>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</si>
  <si>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</si>
  <si>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</si>
  <si>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</si>
  <si>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</si>
  <si>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</si>
  <si>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</si>
  <si>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</si>
  <si>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</si>
  <si>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</si>
  <si>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</si>
  <si>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</si>
  <si>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</si>
  <si>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</si>
  <si>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</si>
  <si>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</si>
  <si>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</si>
  <si>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</si>
  <si>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</si>
  <si>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</si>
  <si>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</si>
  <si>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</si>
  <si>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</si>
  <si>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</si>
  <si>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</si>
  <si>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</si>
  <si>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</si>
  <si>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</si>
  <si>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</si>
  <si>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</si>
  <si>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</si>
  <si>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</si>
  <si>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</si>
  <si>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</si>
  <si>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</si>
  <si>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</si>
  <si>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</si>
  <si>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</si>
  <si>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</si>
  <si>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</si>
  <si>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</si>
  <si>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</si>
  <si>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</si>
  <si>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</si>
  <si>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</si>
  <si>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</si>
  <si>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</si>
  <si>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</si>
  <si>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</si>
  <si>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</si>
  <si>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</si>
  <si>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</si>
  <si>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</si>
  <si>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</si>
  <si>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</si>
  <si>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</si>
  <si>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</si>
  <si>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</si>
  <si>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</si>
  <si>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</si>
  <si>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</si>
  <si>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</si>
  <si>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</si>
  <si>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</si>
  <si>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</si>
  <si>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</si>
  <si>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</si>
  <si>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</si>
  <si>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</si>
  <si>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</si>
  <si>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</si>
  <si>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</si>
  <si>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</si>
  <si>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</si>
  <si>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</si>
  <si>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</si>
  <si>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</si>
  <si>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</si>
  <si>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</si>
  <si>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</si>
  <si>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</si>
  <si>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</si>
  <si>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</si>
  <si>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</si>
  <si>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</si>
  <si>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</si>
  <si>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</si>
  <si>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</si>
  <si>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</si>
  <si>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</si>
  <si>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</si>
  <si>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</si>
  <si>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</si>
  <si>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</si>
  <si>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</si>
  <si>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</si>
  <si>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</si>
  <si>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</si>
  <si>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</si>
  <si>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</si>
  <si>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</si>
  <si>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</si>
  <si>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</si>
  <si>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</si>
  <si>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</si>
  <si>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</si>
  <si>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</si>
  <si>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</si>
  <si>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</si>
  <si>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</si>
  <si>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</si>
  <si>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</si>
  <si>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</si>
  <si>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</si>
  <si>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</si>
  <si>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</si>
  <si>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</si>
  <si>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</si>
  <si>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</si>
  <si>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</si>
  <si>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</si>
  <si>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</si>
  <si>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</si>
  <si>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</si>
  <si>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</si>
  <si>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</si>
  <si>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</si>
  <si>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</si>
  <si>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</si>
  <si>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</si>
  <si>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</si>
  <si>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</si>
  <si>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</si>
  <si>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</si>
  <si>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</si>
  <si>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</si>
  <si>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</si>
  <si>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</si>
  <si>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</si>
  <si>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</si>
  <si>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</si>
  <si>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</si>
  <si>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</si>
  <si>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</si>
  <si>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</si>
  <si>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</si>
  <si>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</si>
  <si>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</si>
  <si>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</si>
  <si>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</si>
  <si>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</si>
  <si>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</si>
  <si>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</si>
  <si>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</si>
  <si>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</si>
  <si>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</si>
  <si>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</si>
  <si>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</si>
  <si>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</si>
  <si>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</si>
  <si>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</si>
  <si>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</si>
  <si>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</si>
  <si>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</si>
  <si>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</si>
  <si>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</si>
  <si>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</si>
  <si>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</si>
  <si>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</si>
  <si>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</si>
  <si>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</si>
  <si>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</si>
  <si>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</si>
  <si>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</si>
  <si>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</si>
  <si>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</si>
  <si>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</si>
  <si>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</si>
  <si>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</si>
  <si>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</si>
  <si>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</si>
  <si>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</si>
  <si>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</si>
  <si>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</si>
  <si>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</si>
  <si>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</si>
  <si>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</si>
  <si>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</si>
  <si>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</si>
  <si>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</si>
  <si>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</si>
  <si>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</si>
  <si>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</si>
  <si>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</si>
  <si>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</si>
  <si>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</si>
  <si>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</si>
  <si>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</si>
  <si>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</si>
  <si>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</si>
  <si>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</si>
  <si>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</si>
  <si>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</si>
  <si>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</si>
  <si>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</si>
  <si>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</si>
  <si>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</si>
  <si>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</si>
  <si>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</si>
  <si>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</si>
  <si>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</si>
  <si>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</si>
  <si>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</si>
  <si>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</si>
  <si>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</si>
  <si>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</si>
  <si>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</si>
  <si>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</si>
  <si>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</si>
  <si>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</si>
  <si>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</si>
  <si>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</si>
  <si>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</si>
  <si>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</si>
  <si>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</si>
  <si>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</si>
  <si>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</si>
  <si>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</si>
  <si>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</si>
  <si>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</si>
  <si>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</si>
  <si>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</si>
  <si>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</si>
  <si>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</si>
  <si>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</si>
  <si>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</si>
  <si>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</si>
  <si>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</si>
  <si>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</si>
  <si>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</si>
  <si>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</si>
  <si>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</si>
  <si>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</si>
  <si>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</si>
  <si>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</si>
  <si>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</si>
  <si>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</si>
  <si>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</si>
  <si>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</si>
  <si>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</si>
  <si>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</si>
  <si>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</si>
  <si>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</si>
  <si>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</si>
  <si>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</si>
  <si>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</si>
  <si>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</si>
  <si>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</si>
  <si>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</si>
  <si>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</si>
  <si>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</si>
  <si>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</si>
  <si>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</si>
  <si>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</si>
  <si>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</si>
  <si>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</si>
  <si>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</si>
  <si>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</si>
  <si>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</si>
  <si>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</si>
  <si>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</si>
  <si>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</si>
  <si>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</si>
  <si>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</si>
  <si>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</si>
  <si>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</si>
  <si>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</si>
  <si>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</si>
  <si>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</si>
  <si>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</si>
  <si>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</si>
  <si>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</si>
  <si>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</si>
  <si>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</si>
  <si>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</si>
  <si>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</si>
  <si>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</si>
  <si>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</si>
  <si>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</si>
  <si>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</si>
  <si>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</si>
  <si>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</si>
  <si>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</si>
  <si>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</si>
  <si>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</si>
  <si>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</si>
  <si>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</si>
  <si>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</si>
  <si>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</si>
  <si>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</si>
  <si>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</si>
  <si>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</si>
  <si>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</si>
  <si>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</si>
  <si>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</si>
  <si>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</si>
  <si>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</si>
  <si>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</si>
  <si>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</si>
  <si>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</si>
  <si>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</si>
  <si>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</si>
  <si>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</si>
  <si>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</si>
  <si>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</si>
  <si>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</si>
  <si>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</si>
  <si>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</si>
  <si>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</si>
  <si>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</si>
  <si>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</si>
  <si>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</si>
  <si>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</si>
  <si>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</si>
  <si>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</si>
  <si>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</si>
  <si>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</si>
  <si>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</si>
  <si>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</si>
  <si>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</si>
  <si>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</si>
  <si>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</si>
  <si>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</si>
  <si>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</si>
  <si>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</si>
  <si>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</si>
  <si>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</si>
  <si>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</si>
  <si>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</si>
  <si>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</si>
  <si>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</si>
  <si>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</si>
  <si>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</si>
  <si>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</si>
  <si>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</si>
  <si>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</si>
  <si>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</si>
  <si>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</si>
  <si>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</si>
  <si>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</si>
  <si>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</si>
  <si>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</si>
  <si>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</si>
  <si>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</si>
  <si>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</si>
  <si>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</si>
  <si>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</si>
  <si>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</si>
  <si>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</si>
  <si>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</si>
  <si>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</si>
  <si>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</si>
  <si>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</si>
  <si>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</si>
  <si>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</si>
  <si>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</si>
  <si>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</si>
  <si>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</si>
  <si>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</si>
  <si>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</si>
  <si>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</si>
  <si>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</si>
  <si>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</si>
  <si>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</si>
  <si>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</si>
  <si>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</si>
  <si>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</si>
  <si>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</si>
  <si>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</si>
  <si>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</si>
  <si>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</si>
  <si>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</si>
  <si>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</si>
  <si>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</si>
  <si>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</si>
  <si>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</si>
  <si>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</si>
  <si>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</si>
  <si>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</si>
  <si>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</si>
  <si>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</si>
  <si>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</si>
  <si>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</si>
  <si>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</si>
  <si>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</si>
  <si>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</si>
  <si>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</si>
  <si>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</si>
  <si>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</si>
  <si>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</si>
  <si>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</si>
  <si>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</si>
  <si>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</si>
  <si>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</si>
  <si>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</si>
  <si>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</si>
  <si>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</si>
  <si>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</si>
  <si>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</si>
  <si>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</si>
  <si>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</si>
  <si>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</si>
  <si>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</si>
  <si>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</si>
  <si>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</si>
  <si>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</si>
  <si>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</si>
  <si>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</si>
  <si>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</si>
  <si>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</si>
  <si>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</si>
  <si>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</si>
  <si>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</si>
  <si>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</si>
  <si>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</si>
  <si>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</si>
  <si>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</si>
  <si>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</si>
  <si>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</si>
  <si>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</si>
  <si>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</si>
  <si>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</si>
  <si>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</si>
  <si>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</si>
  <si>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</si>
  <si>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</si>
  <si>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</si>
  <si>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</si>
  <si>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</si>
  <si>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</si>
  <si>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</si>
  <si>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</si>
  <si>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</si>
  <si>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</si>
  <si>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</si>
  <si>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</si>
  <si>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</si>
  <si>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</si>
  <si>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</si>
  <si>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</si>
  <si>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</si>
  <si>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</si>
  <si>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</si>
  <si>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</si>
  <si>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</si>
  <si>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</si>
  <si>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</si>
  <si>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</si>
  <si>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</si>
  <si>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</si>
  <si>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</si>
  <si>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</si>
  <si>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</si>
  <si>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</si>
  <si>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</si>
  <si>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</si>
  <si>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</si>
  <si>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</si>
  <si>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</si>
  <si>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</si>
  <si>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</si>
  <si>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</si>
  <si>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</si>
  <si>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</si>
  <si>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</si>
  <si>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</si>
  <si>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</si>
  <si>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</si>
  <si>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</si>
  <si>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</si>
  <si>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</si>
  <si>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</si>
  <si>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</si>
  <si>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</si>
  <si>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</si>
  <si>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</si>
  <si>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</si>
  <si>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</si>
  <si>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</si>
  <si>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</si>
  <si>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</si>
  <si>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</si>
  <si>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</si>
  <si>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</si>
  <si>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</si>
  <si>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</si>
  <si>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</si>
  <si>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</si>
  <si>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</si>
  <si>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</si>
  <si>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</si>
  <si>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</si>
  <si>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</si>
  <si>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</si>
  <si>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</si>
  <si>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</si>
  <si>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</si>
  <si>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</si>
  <si>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</si>
  <si>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</si>
  <si>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</si>
  <si>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</si>
  <si>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</si>
  <si>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</si>
  <si>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</si>
  <si>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</si>
  <si>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</si>
  <si>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</si>
  <si>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</si>
  <si>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</si>
  <si>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</si>
  <si>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</si>
  <si>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</si>
  <si>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</si>
  <si>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</si>
  <si>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</si>
  <si>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</si>
  <si>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</si>
  <si>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</si>
  <si>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</si>
  <si>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</si>
  <si>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</si>
  <si>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</si>
  <si>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</si>
  <si>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</si>
  <si>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</si>
  <si>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</si>
  <si>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</si>
  <si>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</si>
  <si>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</si>
  <si>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</si>
  <si>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</si>
  <si>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</si>
  <si>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</si>
  <si>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</si>
  <si>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</si>
  <si>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</si>
  <si>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</si>
  <si>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</si>
  <si>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</si>
  <si>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</si>
  <si>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</si>
  <si>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</si>
  <si>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</si>
  <si>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</si>
  <si>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</si>
  <si>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</si>
  <si>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</si>
  <si>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</si>
  <si>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</si>
  <si>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</si>
  <si>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</si>
  <si>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</si>
  <si>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</si>
  <si>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</si>
  <si>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</si>
  <si>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</si>
  <si>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</si>
  <si>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</si>
  <si>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</si>
  <si>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</si>
  <si>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</si>
  <si>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</si>
  <si>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</si>
  <si>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</si>
  <si>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</si>
  <si>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</si>
  <si>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</si>
  <si>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</si>
  <si>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</si>
  <si>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</si>
  <si>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</si>
  <si>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</si>
  <si>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</si>
  <si>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</si>
  <si>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</si>
  <si>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</si>
  <si>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</si>
  <si>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</si>
  <si>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</si>
  <si>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</si>
  <si>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</si>
  <si>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</si>
  <si>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</si>
  <si>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</si>
  <si>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</si>
  <si>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</si>
  <si>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</si>
  <si>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</si>
  <si>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</si>
  <si>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</si>
  <si>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</si>
  <si>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</si>
  <si>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</si>
  <si>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</si>
  <si>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</si>
  <si>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</si>
  <si>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</si>
  <si>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</si>
  <si>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</si>
  <si>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</si>
  <si>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</si>
  <si>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</si>
  <si>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</si>
  <si>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</si>
  <si>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</si>
  <si>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</si>
  <si>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</si>
  <si>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</si>
  <si>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</si>
  <si>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</si>
  <si>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</si>
  <si>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</si>
  <si>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</si>
  <si>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</si>
  <si>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</si>
  <si>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</si>
  <si>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</si>
  <si>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</si>
  <si>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</si>
  <si>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</si>
  <si>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</si>
  <si>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</si>
  <si>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</si>
  <si>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</si>
  <si>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</si>
  <si>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</si>
  <si>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</si>
  <si>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</si>
  <si>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</si>
  <si>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</si>
  <si>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</si>
  <si>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</si>
  <si>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</si>
  <si>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</si>
  <si>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</si>
  <si>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</si>
  <si>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</si>
  <si>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</si>
  <si>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</si>
  <si>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</si>
  <si>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</si>
  <si>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</si>
  <si>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</si>
  <si>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</si>
  <si>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</si>
  <si>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</si>
  <si>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</si>
  <si>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</si>
  <si>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</si>
  <si>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</si>
  <si>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</si>
  <si>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</si>
  <si>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</si>
  <si>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</si>
  <si>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</si>
  <si>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</si>
  <si>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</si>
  <si>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</si>
  <si>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</si>
  <si>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</si>
  <si>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</si>
  <si>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</si>
  <si>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</si>
  <si>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</si>
  <si>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</si>
  <si>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</si>
  <si>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</si>
  <si>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</si>
  <si>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</si>
  <si>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</si>
  <si>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</si>
  <si>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</si>
  <si>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</si>
  <si>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</si>
  <si>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</si>
  <si>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</si>
  <si>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</si>
  <si>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</si>
  <si>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</si>
  <si>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</si>
  <si>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</si>
  <si>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</si>
  <si>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</si>
  <si>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</si>
  <si>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</si>
  <si>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</si>
  <si>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</si>
  <si>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</si>
  <si>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</si>
  <si>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</si>
  <si>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</si>
  <si>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</si>
  <si>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</si>
  <si>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</si>
  <si>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</si>
  <si>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</si>
  <si>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</si>
  <si>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</si>
  <si>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</si>
  <si>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</si>
  <si>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</si>
  <si>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</si>
  <si>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</si>
  <si>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</si>
  <si>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</si>
  <si>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</si>
  <si>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</si>
  <si>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</si>
  <si>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</si>
  <si>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</si>
  <si>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</si>
  <si>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</si>
  <si>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</si>
  <si>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</si>
  <si>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</si>
  <si>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</si>
  <si>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</si>
  <si>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</si>
  <si>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</si>
  <si>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</si>
  <si>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</si>
  <si>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</si>
  <si>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</si>
  <si>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</si>
  <si>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</si>
  <si>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</si>
  <si>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</si>
  <si>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</si>
  <si>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</si>
  <si>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</si>
  <si>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</si>
  <si>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</si>
  <si>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</si>
  <si>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</si>
  <si>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</si>
  <si>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</si>
  <si>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</si>
  <si>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</si>
  <si>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</si>
  <si>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</si>
  <si>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</si>
  <si>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</si>
  <si>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</si>
  <si>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</si>
  <si>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</si>
  <si>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</si>
  <si>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</si>
  <si>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</si>
  <si>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</si>
  <si>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</si>
  <si>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</si>
  <si>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</si>
  <si>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</si>
  <si>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</si>
  <si>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</si>
  <si>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</si>
  <si>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</si>
  <si>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</si>
  <si>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</si>
  <si>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</si>
  <si>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</si>
  <si>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</si>
  <si>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</si>
  <si>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</si>
  <si>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</si>
  <si>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</si>
  <si>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</si>
  <si>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</si>
  <si>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</si>
  <si>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</si>
  <si>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</si>
  <si>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</si>
  <si>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</si>
  <si>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</si>
  <si>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</si>
  <si>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</si>
  <si>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</si>
  <si>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</si>
  <si>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</si>
  <si>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</si>
  <si>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</si>
  <si>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</si>
  <si>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</si>
  <si>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</si>
  <si>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</si>
  <si>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</si>
  <si>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</si>
  <si>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</si>
  <si>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</si>
  <si>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</si>
  <si>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</si>
  <si>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</si>
  <si>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</si>
  <si>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</si>
  <si>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</si>
  <si>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</si>
  <si>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</si>
  <si>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</si>
  <si>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</si>
  <si>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</si>
  <si>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</si>
  <si>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</si>
  <si>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</si>
  <si>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</si>
  <si>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</si>
  <si>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</si>
  <si>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</si>
  <si>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</si>
  <si>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</si>
  <si>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</si>
  <si>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</si>
  <si>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</si>
  <si>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</si>
  <si>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</si>
  <si>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</si>
  <si>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</si>
  <si>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</si>
  <si>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</si>
  <si>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</si>
  <si>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</si>
  <si>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</si>
  <si>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</si>
  <si>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</si>
  <si>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</si>
  <si>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</si>
  <si>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</si>
  <si>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</si>
  <si>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</si>
  <si>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</si>
  <si>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</si>
  <si>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</si>
  <si>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</si>
  <si>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</si>
  <si>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</si>
  <si>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</si>
  <si>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</si>
  <si>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</si>
  <si>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</si>
  <si>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</si>
  <si>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</si>
  <si>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</si>
  <si>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</si>
  <si>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</si>
  <si>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</si>
  <si>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</si>
  <si>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</si>
  <si>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</si>
  <si>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</si>
  <si>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</si>
  <si>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</si>
  <si>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</si>
  <si>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</si>
  <si>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</si>
  <si>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</si>
  <si>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</si>
  <si>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</si>
  <si>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</si>
  <si>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</si>
  <si>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</si>
  <si>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</si>
  <si>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</si>
  <si>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</si>
  <si>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</si>
  <si>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</si>
  <si>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</si>
  <si>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</si>
  <si>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</si>
  <si>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</si>
  <si>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</si>
  <si>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</si>
  <si>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</si>
  <si>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</si>
  <si>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</si>
  <si>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</si>
  <si>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</si>
  <si>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</si>
  <si>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</si>
  <si>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</si>
  <si>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</si>
  <si>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</si>
  <si>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</si>
  <si>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</si>
  <si>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</si>
  <si>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</si>
  <si>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</si>
  <si>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</si>
  <si>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</si>
  <si>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</si>
  <si>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</si>
  <si>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</si>
  <si>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</si>
  <si>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</si>
  <si>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</si>
  <si>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</si>
  <si>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</si>
  <si>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</si>
  <si>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</si>
  <si>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</si>
  <si>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</si>
  <si>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</si>
  <si>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</si>
  <si>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</si>
  <si>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</si>
  <si>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</si>
  <si>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</si>
  <si>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</si>
  <si>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</si>
  <si>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</si>
  <si>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</si>
  <si>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</si>
  <si>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</si>
  <si>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</si>
  <si>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</si>
  <si>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</si>
  <si>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</si>
  <si>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</si>
  <si>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</si>
  <si>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</si>
  <si>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</si>
  <si>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</si>
  <si>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</si>
  <si>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</si>
  <si>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</si>
  <si>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</si>
  <si>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</si>
  <si>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</si>
  <si>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</si>
  <si>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</si>
  <si>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</si>
  <si>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</si>
  <si>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</si>
  <si>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</si>
  <si>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</si>
  <si>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</si>
  <si>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</si>
  <si>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</si>
  <si>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</si>
  <si>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</si>
  <si>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</si>
  <si>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</si>
  <si>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</si>
  <si>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</si>
  <si>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</si>
  <si>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</si>
  <si>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</si>
  <si>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</si>
  <si>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</si>
  <si>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</si>
  <si>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</si>
  <si>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</si>
  <si>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</si>
  <si>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</si>
  <si>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</si>
  <si>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</si>
  <si>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</si>
  <si>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</si>
  <si>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</si>
  <si>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</si>
  <si>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</si>
  <si>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</si>
  <si>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</si>
  <si>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</si>
  <si>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</si>
  <si>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</si>
  <si>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</si>
  <si>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</si>
  <si>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</si>
  <si>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</si>
  <si>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</si>
  <si>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</si>
  <si>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</si>
  <si>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</si>
  <si>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</si>
  <si>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</si>
  <si>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</si>
  <si>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</si>
  <si>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</si>
  <si>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</si>
  <si>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</si>
  <si>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</si>
  <si>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</si>
  <si>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</si>
  <si>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</si>
  <si>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</si>
  <si>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</si>
  <si>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</si>
  <si>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</si>
  <si>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</si>
  <si>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</si>
  <si>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</si>
  <si>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</si>
  <si>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</si>
  <si>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</si>
  <si>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</si>
  <si>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</si>
  <si>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</si>
  <si>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</si>
  <si>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</si>
  <si>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</si>
  <si>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</si>
  <si>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</si>
  <si>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</si>
  <si>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</si>
  <si>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</si>
  <si>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</si>
  <si>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</si>
  <si>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</si>
  <si>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</si>
  <si>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</si>
  <si>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</si>
  <si>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</si>
  <si>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</si>
  <si>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</si>
  <si>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</si>
  <si>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</si>
  <si>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</si>
  <si>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</si>
  <si>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</si>
  <si>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</si>
  <si>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</si>
  <si>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</si>
  <si>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</si>
  <si>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</si>
  <si>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</si>
  <si>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</si>
  <si>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</si>
  <si>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</si>
  <si>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</si>
  <si>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</si>
  <si>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</si>
  <si>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</si>
  <si>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</si>
  <si>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</si>
  <si>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</si>
  <si>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</si>
  <si>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</si>
  <si>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</si>
  <si>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</si>
  <si>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</si>
  <si>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</si>
  <si>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</si>
  <si>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</si>
  <si>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</si>
  <si>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</si>
  <si>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</si>
  <si>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</si>
  <si>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</si>
  <si>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</si>
  <si>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</si>
  <si>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</si>
  <si>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</si>
  <si>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</si>
  <si>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</si>
  <si>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</si>
  <si>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</si>
  <si>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</si>
  <si>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</si>
  <si>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</si>
  <si>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</si>
  <si>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</si>
  <si>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</si>
  <si>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</si>
  <si>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</si>
  <si>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</si>
  <si>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</si>
  <si>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</si>
  <si>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</si>
  <si>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</si>
  <si>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</si>
  <si>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</si>
  <si>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</si>
  <si>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</si>
  <si>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</si>
  <si>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</si>
  <si>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</si>
  <si>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</si>
  <si>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</si>
  <si>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</si>
  <si>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</si>
  <si>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</si>
  <si>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</si>
  <si>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</si>
  <si>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</si>
  <si>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</si>
  <si>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</si>
  <si>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</si>
  <si>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</si>
  <si>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</si>
  <si>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</si>
  <si>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</si>
  <si>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</si>
  <si>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</si>
  <si>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</si>
  <si>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</si>
  <si>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</si>
  <si>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</si>
  <si>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</si>
  <si>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</si>
  <si>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</si>
  <si>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</si>
  <si>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</si>
  <si>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</si>
  <si>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</si>
  <si>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</si>
  <si>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</si>
  <si>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</si>
  <si>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</si>
  <si>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</si>
  <si>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</si>
  <si>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</si>
  <si>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</si>
  <si>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</si>
  <si>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</si>
  <si>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</si>
  <si>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</si>
  <si>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</si>
  <si>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</si>
  <si>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</si>
  <si>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</si>
  <si>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</si>
  <si>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</si>
  <si>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</si>
  <si>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</si>
  <si>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</si>
  <si>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</si>
  <si>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</si>
  <si>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</si>
  <si>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</si>
  <si>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</si>
  <si>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</si>
  <si>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</si>
  <si>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</si>
  <si>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</si>
  <si>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</si>
  <si>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</si>
  <si>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</si>
  <si>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</si>
  <si>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</si>
  <si>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</si>
  <si>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</si>
  <si>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</si>
  <si>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</si>
  <si>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</si>
  <si>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</si>
  <si>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</si>
  <si>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</si>
  <si>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</si>
  <si>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</si>
  <si>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</si>
  <si>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</si>
  <si>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</si>
  <si>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</si>
  <si>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</si>
  <si>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</si>
  <si>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</si>
  <si>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</si>
  <si>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</si>
  <si>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</si>
  <si>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</si>
  <si>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</si>
  <si>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</si>
  <si>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</si>
  <si>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</si>
  <si>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</si>
  <si>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</si>
  <si>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</si>
  <si>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</si>
  <si>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</si>
  <si>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</si>
  <si>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</si>
  <si>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</si>
  <si>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</si>
  <si>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</si>
  <si>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</si>
  <si>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</si>
  <si>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</si>
  <si>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</si>
  <si>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</si>
  <si>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</si>
  <si>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</si>
  <si>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</si>
  <si>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</si>
  <si>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</si>
  <si>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</si>
  <si>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</si>
  <si>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</si>
  <si>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</si>
  <si>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</si>
  <si>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</si>
  <si>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</si>
  <si>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</si>
  <si>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</si>
  <si>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</si>
  <si>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</si>
  <si>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</si>
  <si>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</si>
  <si>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</si>
  <si>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</si>
  <si>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</si>
  <si>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</si>
  <si>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</si>
  <si>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</si>
  <si>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</si>
  <si>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</si>
  <si>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</si>
  <si>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</si>
  <si>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</si>
  <si>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</si>
  <si>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</si>
  <si>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</si>
  <si>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</si>
  <si>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</si>
  <si>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</si>
  <si>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</si>
  <si>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</si>
  <si>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</si>
  <si>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</si>
  <si>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</si>
  <si>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</si>
  <si>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</si>
  <si>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</si>
  <si>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</si>
  <si>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</si>
  <si>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</si>
  <si>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</si>
  <si>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</si>
  <si>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</si>
  <si>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</si>
  <si>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</si>
  <si>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</si>
  <si>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</si>
  <si>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</si>
  <si>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</si>
  <si>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</si>
  <si>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</si>
  <si>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</si>
  <si>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</si>
  <si>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</si>
  <si>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</si>
  <si>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</si>
  <si>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</si>
  <si>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</si>
  <si>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</si>
  <si>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</si>
  <si>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</si>
  <si>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</si>
  <si>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</si>
  <si>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</si>
  <si>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</si>
  <si>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</si>
  <si>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</si>
  <si>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</si>
  <si>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</si>
  <si>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</si>
  <si>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</si>
  <si>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</si>
  <si>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</si>
  <si>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</si>
  <si>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</si>
  <si>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</si>
  <si>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</si>
  <si>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</si>
  <si>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</si>
  <si>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</si>
  <si>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</si>
  <si>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</si>
  <si>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</si>
  <si>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</si>
  <si>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</si>
  <si>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</si>
  <si>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</si>
  <si>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</si>
  <si>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</si>
  <si>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</si>
  <si>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</si>
  <si>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</si>
  <si>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</si>
  <si>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</si>
  <si>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</si>
  <si>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</si>
  <si>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</si>
  <si>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</si>
  <si>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</si>
  <si>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</si>
  <si>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</si>
  <si>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</si>
  <si>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</si>
  <si>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</si>
  <si>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</si>
  <si>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</si>
  <si>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</si>
  <si>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</si>
  <si>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</si>
  <si>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</si>
  <si>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</si>
  <si>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</si>
  <si>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</si>
  <si>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</si>
  <si>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</si>
  <si>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</si>
  <si>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</si>
  <si>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</si>
  <si>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</si>
  <si>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</si>
  <si>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</si>
  <si>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</si>
  <si>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</si>
  <si>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</si>
  <si>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</si>
  <si>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</si>
  <si>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</si>
  <si>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</si>
  <si>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</si>
  <si>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</si>
  <si>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</si>
  <si>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</si>
  <si>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</si>
  <si>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</si>
  <si>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</si>
  <si>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</si>
  <si>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</si>
  <si>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</si>
  <si>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</si>
  <si>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</si>
  <si>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</si>
  <si>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</si>
  <si>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</si>
  <si>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</si>
  <si>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</si>
  <si>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</si>
  <si>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</si>
  <si>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</si>
  <si>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</si>
  <si>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</si>
  <si>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</si>
  <si>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</si>
  <si>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</si>
  <si>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</si>
  <si>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</si>
  <si>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</si>
  <si>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</si>
  <si>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</si>
  <si>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</si>
  <si>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</si>
  <si>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</si>
  <si>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</si>
  <si>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</si>
  <si>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</si>
  <si>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</si>
  <si>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</si>
  <si>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</si>
  <si>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</si>
  <si>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</si>
  <si>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</si>
  <si>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</si>
  <si>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</si>
  <si>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</si>
  <si>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</si>
  <si>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</si>
  <si>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</si>
  <si>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</si>
  <si>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</si>
  <si>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</si>
  <si>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</si>
  <si>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</si>
  <si>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</si>
  <si>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</si>
  <si>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</si>
  <si>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</si>
  <si>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</si>
  <si>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</si>
  <si>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</si>
  <si>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</si>
  <si>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</si>
  <si>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</si>
  <si>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</si>
  <si>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</si>
  <si>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</si>
  <si>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</si>
  <si>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</si>
  <si>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</si>
  <si>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</si>
  <si>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</si>
  <si>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</si>
  <si>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</si>
  <si>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</si>
  <si>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</si>
  <si>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</si>
  <si>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</si>
  <si>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</si>
  <si>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</si>
  <si>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</si>
  <si>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</si>
  <si>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</si>
  <si>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</si>
  <si>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</si>
  <si>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</si>
  <si>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</si>
  <si>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</si>
  <si>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</si>
  <si>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</si>
  <si>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</si>
  <si>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</si>
  <si>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</si>
  <si>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</si>
  <si>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</si>
  <si>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</si>
  <si>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</si>
  <si>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</si>
  <si>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</si>
  <si>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</si>
  <si>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</si>
  <si>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</si>
  <si>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</si>
  <si>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</si>
  <si>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</si>
  <si>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</si>
  <si>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</si>
  <si>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</si>
  <si>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</si>
  <si>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</si>
  <si>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</si>
  <si>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</si>
  <si>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</si>
  <si>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</si>
  <si>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</si>
  <si>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</si>
  <si>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</si>
  <si>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</si>
  <si>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</si>
  <si>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</si>
  <si>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</si>
  <si>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</si>
  <si>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</si>
  <si>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</si>
  <si>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</si>
  <si>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</si>
  <si>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</si>
  <si>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</si>
  <si>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</si>
  <si>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</si>
  <si>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</si>
  <si>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</si>
  <si>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</si>
  <si>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</si>
  <si>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</si>
  <si>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</si>
  <si>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</si>
  <si>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</si>
  <si>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</si>
  <si>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</si>
  <si>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</si>
  <si>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</si>
  <si>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</si>
  <si>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</si>
  <si>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</si>
  <si>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</si>
  <si>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</si>
  <si>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</si>
  <si>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</si>
  <si>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</si>
  <si>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</si>
  <si>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</si>
  <si>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</si>
  <si>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</si>
  <si>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</si>
  <si>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</si>
  <si>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</si>
  <si>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</si>
  <si>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</si>
  <si>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</si>
  <si>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</si>
  <si>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</si>
  <si>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</si>
  <si>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</si>
  <si>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</si>
  <si>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</si>
  <si>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</si>
  <si>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</si>
  <si>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</si>
  <si>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</si>
  <si>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</si>
  <si>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</si>
  <si>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</si>
  <si>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</si>
  <si>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</si>
  <si>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</si>
  <si>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</si>
  <si>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</si>
  <si>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</si>
  <si>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</si>
  <si>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</si>
  <si>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</si>
  <si>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</si>
  <si>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</si>
  <si>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</si>
  <si>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</si>
  <si>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</si>
  <si>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</si>
  <si>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</si>
  <si>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</si>
  <si>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</si>
  <si>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</si>
  <si>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</si>
  <si>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</si>
  <si>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</si>
  <si>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</si>
  <si>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</si>
  <si>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</si>
  <si>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</si>
  <si>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</si>
  <si>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</si>
  <si>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</si>
  <si>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</si>
  <si>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</si>
  <si>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</si>
  <si>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</si>
  <si>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</si>
  <si>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</si>
  <si>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</si>
  <si>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</si>
  <si>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</si>
  <si>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</si>
  <si>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</si>
  <si>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</si>
  <si>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</si>
  <si>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</si>
  <si>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</si>
  <si>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</si>
  <si>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</si>
  <si>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</si>
  <si>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</si>
  <si>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</si>
  <si>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</si>
  <si>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</si>
  <si>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</si>
  <si>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</si>
  <si>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</si>
  <si>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</si>
  <si>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</si>
  <si>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</si>
  <si>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</si>
  <si>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</si>
  <si>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</si>
  <si>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</si>
  <si>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</si>
  <si>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</si>
  <si>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</si>
  <si>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</si>
  <si>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</si>
  <si>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</si>
  <si>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</si>
  <si>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</si>
  <si>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</si>
  <si>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</si>
  <si>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</si>
  <si>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</si>
  <si>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</si>
  <si>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</si>
  <si>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</si>
  <si>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</si>
  <si>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</si>
  <si>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</si>
  <si>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</si>
  <si>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</si>
  <si>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</si>
  <si>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</si>
  <si>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</si>
  <si>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</si>
  <si>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</si>
  <si>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</si>
  <si>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</si>
  <si>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</si>
  <si>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</si>
  <si>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</si>
  <si>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</si>
  <si>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</si>
  <si>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</si>
  <si>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</si>
  <si>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</si>
  <si>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</si>
  <si>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</si>
  <si>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</si>
  <si>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</si>
  <si>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</si>
  <si>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</si>
  <si>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</si>
  <si>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</si>
  <si>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</si>
  <si>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</si>
  <si>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</si>
  <si>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</si>
  <si>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</si>
  <si>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</si>
  <si>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</si>
  <si>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</si>
  <si>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</si>
  <si>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</si>
  <si>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</si>
  <si>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</si>
  <si>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</si>
  <si>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</si>
  <si>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</si>
  <si>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</si>
  <si>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</si>
  <si>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</si>
  <si>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</si>
  <si>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</si>
  <si>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</si>
  <si>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</si>
  <si>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</si>
  <si>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</si>
  <si>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</si>
  <si>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</si>
  <si>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</si>
  <si>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</si>
  <si>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</si>
  <si>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</si>
  <si>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</si>
  <si>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</si>
  <si>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</si>
  <si>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</si>
  <si>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</si>
  <si>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</si>
  <si>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</si>
  <si>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</si>
  <si>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</si>
  <si>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</si>
  <si>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</si>
  <si>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</si>
  <si>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</si>
  <si>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</si>
  <si>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</si>
  <si>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</si>
  <si>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</si>
  <si>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</si>
  <si>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</si>
  <si>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</si>
  <si>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</si>
  <si>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</si>
  <si>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</si>
  <si>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</si>
  <si>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</si>
  <si>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</si>
  <si>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</si>
  <si>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</si>
  <si>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</si>
  <si>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</si>
  <si>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</si>
  <si>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</si>
  <si>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</si>
  <si>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</si>
  <si>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</si>
  <si>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</si>
  <si>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</si>
  <si>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</si>
  <si>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</si>
  <si>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</si>
  <si>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</si>
  <si>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</si>
  <si>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</si>
  <si>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</si>
  <si>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</si>
  <si>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</si>
  <si>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</si>
  <si>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</si>
  <si>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</si>
  <si>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</si>
  <si>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</si>
  <si>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</si>
  <si>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</si>
  <si>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</si>
  <si>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</si>
  <si>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</si>
  <si>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</si>
  <si>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</si>
  <si>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</si>
  <si>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</si>
  <si>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</si>
  <si>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</si>
  <si>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</si>
  <si>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</si>
  <si>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</si>
  <si>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</si>
  <si>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</si>
  <si>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</si>
  <si>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</si>
  <si>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</si>
  <si>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</si>
  <si>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</si>
  <si>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</si>
  <si>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</si>
  <si>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</si>
  <si>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</si>
  <si>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</si>
  <si>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</si>
  <si>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</si>
  <si>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</si>
  <si>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</si>
  <si>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</si>
  <si>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</si>
  <si>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</si>
  <si>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</si>
  <si>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</si>
  <si>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</si>
  <si>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</si>
  <si>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</si>
  <si>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</si>
  <si>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</si>
  <si>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</si>
  <si>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</si>
  <si>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</si>
  <si>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</si>
  <si>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</si>
  <si>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</si>
  <si>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</si>
  <si>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</si>
  <si>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</si>
  <si>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</si>
  <si>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</si>
  <si>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</si>
  <si>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</si>
  <si>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</si>
  <si>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</si>
  <si>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</si>
  <si>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</si>
  <si>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</si>
  <si>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</si>
  <si>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</si>
  <si>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</si>
  <si>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</si>
  <si>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</si>
  <si>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</si>
  <si>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</si>
  <si>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</si>
  <si>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</si>
  <si>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</si>
  <si>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</si>
  <si>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</si>
  <si>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</si>
  <si>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</si>
  <si>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</si>
  <si>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</si>
  <si>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</si>
  <si>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</si>
  <si>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</si>
  <si>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</si>
  <si>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</si>
  <si>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</si>
  <si>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</si>
  <si>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</si>
  <si>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</si>
  <si>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</si>
  <si>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</si>
  <si>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</si>
  <si>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</si>
  <si>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</si>
  <si>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</si>
  <si>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</si>
  <si>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</si>
  <si>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</si>
  <si>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</si>
  <si>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</si>
  <si>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</si>
  <si>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</si>
  <si>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</si>
  <si>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</si>
  <si>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</si>
  <si>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</si>
  <si>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</si>
  <si>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</si>
  <si>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</si>
  <si>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</si>
  <si>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</si>
  <si>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</si>
  <si>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</si>
  <si>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</si>
  <si>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</si>
  <si>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</si>
  <si>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</si>
  <si>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</si>
  <si>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</si>
  <si>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</si>
  <si>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</si>
  <si>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</si>
  <si>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</si>
  <si>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</si>
  <si>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</si>
  <si>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</si>
  <si>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</si>
  <si>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</si>
  <si>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</si>
  <si>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</si>
  <si>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</si>
  <si>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</si>
  <si>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</si>
  <si>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</si>
  <si>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</si>
  <si>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</si>
  <si>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</si>
  <si>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</si>
  <si>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</si>
  <si>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</si>
  <si>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</si>
  <si>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</si>
  <si>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</si>
  <si>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</si>
  <si>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</si>
  <si>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</si>
  <si>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</si>
  <si>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</si>
  <si>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</si>
  <si>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</si>
  <si>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</si>
  <si>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</si>
  <si>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</si>
  <si>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</si>
  <si>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</si>
  <si>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</si>
  <si>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</si>
  <si>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</si>
  <si>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</si>
  <si>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</si>
  <si>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</si>
  <si>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</si>
  <si>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</si>
  <si>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</si>
  <si>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</si>
  <si>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</si>
  <si>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</si>
  <si>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</si>
  <si>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</si>
  <si>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</si>
  <si>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</si>
  <si>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</si>
  <si>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</si>
  <si>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</si>
  <si>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</si>
  <si>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</si>
  <si>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</si>
  <si>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</si>
  <si>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</si>
  <si>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</si>
  <si>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</si>
  <si>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</si>
  <si>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</si>
  <si>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</si>
  <si>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</si>
  <si>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</si>
  <si>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</si>
  <si>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</si>
  <si>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</si>
  <si>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</si>
  <si>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</si>
  <si>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</si>
  <si>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</si>
  <si>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</si>
  <si>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</si>
  <si>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</si>
  <si>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</si>
  <si>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</si>
  <si>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</si>
  <si>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</si>
  <si>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</si>
  <si>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</si>
  <si>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</si>
  <si>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</si>
  <si>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</si>
  <si>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</si>
  <si>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</si>
  <si>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</si>
  <si>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</si>
  <si>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</si>
  <si>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</si>
  <si>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</si>
  <si>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</si>
  <si>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</si>
  <si>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</si>
  <si>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</si>
  <si>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</si>
  <si>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</si>
  <si>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</si>
  <si>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</si>
  <si>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</si>
  <si>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</si>
  <si>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</si>
  <si>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</si>
  <si>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</si>
  <si>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</si>
  <si>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</si>
  <si>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</si>
  <si>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</si>
  <si>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</si>
  <si>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</si>
  <si>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</si>
  <si>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</si>
  <si>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</si>
  <si>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</si>
  <si>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</si>
  <si>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</si>
  <si>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</si>
  <si>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</si>
  <si>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</si>
  <si>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</si>
  <si>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</si>
  <si>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</si>
  <si>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</si>
  <si>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</si>
  <si>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</si>
  <si>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</si>
  <si>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</si>
  <si>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</si>
  <si>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</si>
  <si>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</si>
  <si>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</si>
  <si>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</si>
  <si>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</si>
  <si>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</si>
  <si>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</si>
  <si>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</si>
  <si>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</si>
  <si>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</si>
  <si>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</si>
  <si>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</si>
  <si>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</si>
  <si>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</si>
  <si>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</si>
  <si>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</si>
  <si>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</si>
  <si>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</si>
  <si>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</si>
  <si>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</si>
  <si>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</si>
  <si>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</si>
  <si>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</si>
  <si>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</si>
  <si>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</si>
  <si>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</si>
  <si>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</si>
  <si>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</si>
  <si>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</si>
  <si>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</si>
  <si>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</si>
  <si>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</si>
  <si>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</si>
  <si>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</si>
  <si>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</si>
  <si>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</si>
  <si>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</si>
  <si>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</si>
  <si>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</si>
  <si>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</si>
  <si>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</si>
  <si>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</si>
  <si>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</si>
  <si>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</si>
  <si>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</si>
  <si>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</si>
  <si>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</si>
  <si>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</si>
  <si>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</si>
  <si>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</si>
  <si>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</si>
  <si>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</si>
  <si>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</si>
  <si>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</si>
  <si>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</si>
  <si>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</si>
  <si>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</si>
  <si>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</si>
  <si>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</si>
  <si>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</si>
  <si>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</si>
  <si>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</si>
  <si>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</si>
  <si>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</si>
  <si>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</si>
  <si>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</si>
  <si>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</si>
  <si>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</si>
  <si>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</si>
  <si>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</si>
  <si>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</si>
  <si>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</si>
  <si>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</si>
  <si>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</si>
  <si>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</si>
  <si>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</si>
  <si>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</si>
  <si>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</si>
  <si>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</si>
  <si>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</si>
  <si>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</si>
  <si>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</si>
  <si>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</si>
  <si>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</si>
  <si>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</si>
  <si>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</si>
  <si>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</si>
  <si>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</si>
  <si>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</si>
  <si>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</si>
  <si>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</si>
  <si>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</si>
  <si>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</si>
  <si>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</si>
  <si>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</si>
  <si>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</si>
  <si>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</si>
  <si>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</si>
  <si>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</si>
  <si>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</si>
  <si>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</si>
  <si>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</si>
  <si>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</si>
  <si>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</si>
  <si>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</si>
  <si>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</si>
  <si>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</si>
  <si>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</si>
  <si>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</si>
  <si>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</si>
  <si>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</si>
  <si>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</si>
  <si>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</si>
  <si>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</si>
  <si>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</si>
  <si>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</si>
  <si>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</si>
  <si>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</si>
  <si>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</si>
  <si>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</si>
  <si>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</si>
  <si>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</si>
  <si>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</si>
  <si>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</si>
  <si>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</si>
  <si>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</si>
  <si>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</si>
  <si>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</si>
  <si>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</si>
  <si>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</si>
  <si>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</si>
  <si>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</si>
  <si>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</si>
  <si>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</si>
  <si>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</si>
  <si>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</si>
  <si>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</si>
  <si>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</si>
  <si>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</si>
  <si>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</si>
  <si>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</si>
  <si>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</si>
  <si>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</si>
  <si>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</si>
  <si>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</si>
  <si>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</si>
  <si>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</si>
  <si>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</si>
  <si>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</si>
  <si>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</si>
  <si>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</si>
  <si>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</si>
  <si>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</si>
  <si>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</si>
  <si>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</si>
  <si>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</si>
  <si>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</si>
  <si>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</si>
  <si>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</si>
  <si>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</si>
  <si>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</si>
  <si>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</si>
  <si>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</si>
  <si>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</si>
  <si>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</si>
  <si>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</si>
  <si>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</si>
  <si>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</si>
  <si>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</si>
  <si>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</si>
  <si>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</si>
  <si>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</si>
  <si>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</si>
  <si>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</si>
  <si>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</si>
  <si>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</si>
  <si>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</si>
  <si>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</si>
  <si>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</si>
  <si>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</si>
  <si>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</si>
  <si>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</si>
  <si>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</si>
  <si>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</si>
  <si>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</si>
  <si>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</si>
  <si>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</si>
  <si>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</si>
  <si>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</si>
  <si>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</si>
  <si>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</si>
  <si>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</si>
  <si>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</si>
  <si>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</si>
  <si>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</si>
  <si>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</si>
  <si>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</si>
  <si>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</si>
  <si>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</si>
  <si>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</si>
  <si>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</si>
  <si>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</si>
  <si>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</si>
  <si>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</si>
  <si>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</si>
  <si>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</si>
  <si>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</si>
  <si>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</si>
  <si>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</si>
  <si>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</si>
  <si>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</si>
  <si>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</si>
  <si>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</si>
  <si>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</si>
  <si>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</si>
  <si>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</si>
  <si>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</si>
  <si>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</si>
  <si>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</si>
  <si>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</si>
  <si>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</si>
  <si>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</si>
  <si>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</si>
  <si>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</si>
  <si>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</si>
  <si>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</si>
  <si>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</si>
  <si>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</si>
  <si>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</si>
  <si>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</si>
  <si>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</si>
  <si>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</si>
  <si>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</si>
  <si>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</si>
  <si>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</si>
  <si>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</si>
  <si>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</si>
  <si>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</si>
  <si>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</si>
  <si>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</si>
  <si>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</si>
  <si>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</si>
  <si>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</si>
  <si>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</si>
  <si>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</si>
  <si>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</si>
  <si>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</si>
  <si>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</si>
  <si>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</si>
  <si>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</si>
  <si>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</si>
  <si>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</si>
  <si>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</si>
  <si>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</si>
  <si>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</si>
  <si>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</si>
  <si>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</si>
  <si>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</si>
  <si>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</si>
  <si>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</si>
  <si>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</si>
  <si>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</si>
  <si>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</si>
  <si>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</si>
  <si>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</si>
  <si>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</si>
  <si>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</si>
  <si>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</si>
  <si>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</si>
  <si>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</si>
  <si>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</si>
  <si>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</si>
  <si>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</si>
  <si>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</si>
  <si>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</si>
  <si>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</si>
  <si>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</si>
  <si>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</si>
  <si>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</si>
  <si>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</si>
  <si>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</si>
  <si>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</si>
  <si>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</si>
  <si>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</si>
  <si>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</si>
  <si>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</si>
  <si>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</si>
  <si>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</si>
  <si>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</si>
  <si>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</si>
  <si>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</si>
  <si>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</si>
  <si>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</si>
  <si>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</si>
  <si>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</si>
  <si>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</si>
  <si>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</si>
  <si>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</si>
  <si>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</si>
  <si>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</si>
  <si>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</si>
  <si>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</si>
  <si>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</si>
  <si>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</si>
  <si>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</si>
  <si>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</si>
  <si>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</si>
  <si>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</si>
  <si>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</si>
  <si>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</si>
  <si>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</si>
  <si>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</si>
  <si>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</si>
  <si>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</si>
  <si>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</si>
  <si>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</si>
  <si>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</si>
  <si>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</si>
  <si>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</si>
  <si>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</si>
  <si>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</si>
  <si>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</si>
  <si>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</si>
  <si>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</si>
  <si>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</si>
  <si>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</si>
  <si>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</si>
  <si>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</si>
  <si>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</si>
  <si>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</si>
  <si>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</si>
  <si>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</si>
  <si>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</si>
  <si>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</si>
  <si>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</si>
  <si>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</si>
  <si>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</si>
  <si>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</si>
  <si>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</si>
  <si>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</si>
  <si>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</si>
  <si>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</si>
  <si>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</si>
  <si>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</si>
  <si>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</si>
  <si>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</si>
  <si>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</si>
  <si>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</si>
  <si>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</si>
  <si>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</si>
  <si>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</si>
  <si>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</si>
  <si>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</si>
  <si>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</si>
  <si>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</si>
  <si>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</si>
  <si>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</si>
  <si>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</si>
  <si>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</si>
  <si>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</si>
  <si>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</si>
  <si>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</si>
  <si>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</si>
  <si>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</si>
  <si>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</si>
  <si>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</si>
  <si>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</si>
  <si>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</si>
  <si>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</si>
  <si>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</si>
  <si>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</si>
  <si>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</si>
  <si>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</si>
  <si>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</si>
  <si>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</si>
  <si>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</si>
  <si>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</si>
  <si>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</si>
  <si>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</si>
  <si>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</si>
  <si>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</si>
  <si>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</si>
  <si>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</si>
  <si>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</si>
  <si>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</si>
  <si>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</si>
  <si>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</si>
  <si>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</si>
  <si>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</si>
  <si>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</si>
  <si>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</si>
  <si>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</si>
  <si>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</si>
  <si>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</si>
  <si>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</si>
  <si>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</si>
  <si>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</si>
  <si>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</si>
  <si>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</si>
  <si>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</si>
  <si>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</si>
  <si>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</si>
  <si>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</si>
  <si>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</si>
  <si>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</si>
  <si>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</si>
  <si>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</si>
  <si>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</si>
  <si>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</si>
  <si>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</si>
  <si>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</si>
  <si>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</si>
  <si>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</si>
  <si>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</si>
  <si>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</si>
  <si>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</si>
  <si>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</si>
  <si>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</si>
  <si>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</si>
  <si>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</si>
  <si>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</si>
  <si>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</si>
  <si>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</si>
  <si>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</si>
  <si>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</si>
  <si>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</si>
  <si>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</si>
  <si>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</si>
  <si>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</si>
  <si>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</si>
  <si>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</si>
  <si>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</si>
  <si>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</si>
  <si>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</si>
  <si>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</si>
  <si>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</si>
  <si>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</si>
  <si>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</si>
  <si>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</si>
  <si>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</si>
  <si>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</si>
  <si>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</si>
  <si>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</si>
  <si>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</si>
  <si>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</si>
  <si>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</si>
  <si>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</si>
  <si>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</si>
  <si>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</si>
  <si>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</si>
  <si>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</si>
  <si>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</si>
  <si>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</si>
  <si>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</si>
  <si>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</si>
  <si>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</si>
  <si>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</si>
  <si>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</si>
  <si>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</si>
  <si>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</si>
  <si>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</si>
  <si>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</si>
  <si>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</si>
  <si>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</si>
  <si>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</si>
  <si>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</si>
  <si>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</si>
  <si>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</si>
  <si>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</si>
  <si>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</si>
  <si>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</si>
  <si>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</si>
  <si>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</si>
  <si>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</si>
  <si>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</si>
  <si>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</si>
  <si>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</si>
  <si>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</si>
  <si>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</si>
  <si>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</si>
  <si>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</si>
  <si>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</si>
  <si>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</si>
  <si>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</si>
  <si>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</si>
  <si>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</si>
  <si>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</si>
  <si>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</si>
  <si>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</si>
  <si>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</si>
  <si>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</si>
  <si>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</si>
  <si>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</si>
  <si>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</si>
  <si>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</si>
  <si>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</si>
  <si>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</si>
  <si>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</si>
  <si>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</si>
  <si>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</si>
  <si>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</si>
  <si>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</si>
  <si>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</si>
  <si>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</si>
  <si>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</si>
  <si>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</si>
  <si>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</si>
  <si>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</si>
  <si>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</si>
  <si>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</si>
  <si>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</si>
  <si>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</si>
  <si>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</si>
  <si>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</si>
  <si>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</si>
  <si>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</si>
  <si>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</si>
  <si>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</si>
  <si>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</si>
  <si>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</si>
  <si>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</si>
  <si>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</si>
  <si>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</si>
  <si>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</si>
  <si>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</si>
  <si>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</si>
  <si>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</si>
  <si>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</si>
  <si>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</si>
  <si>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</si>
  <si>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</si>
  <si>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</si>
  <si>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</si>
  <si>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</si>
  <si>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</si>
  <si>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</si>
  <si>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</si>
  <si>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</si>
  <si>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</si>
  <si>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</si>
  <si>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</si>
  <si>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</si>
  <si>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</si>
  <si>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</si>
  <si>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</si>
  <si>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</si>
  <si>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</si>
  <si>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</si>
  <si>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</si>
  <si>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</si>
  <si>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</si>
  <si>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</si>
  <si>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</si>
  <si>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</si>
  <si>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</si>
  <si>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</si>
  <si>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</si>
  <si>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</si>
  <si>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</si>
  <si>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</si>
  <si>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</si>
  <si>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</si>
  <si>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</si>
  <si>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</si>
  <si>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</si>
  <si>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</si>
  <si>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</si>
  <si>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</si>
  <si>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</si>
  <si>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</si>
  <si>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</si>
  <si>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</si>
  <si>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</si>
  <si>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</si>
  <si>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</si>
  <si>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</si>
  <si>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</si>
  <si>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</si>
  <si>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</si>
  <si>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</si>
  <si>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</si>
  <si>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</si>
  <si>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</si>
  <si>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</si>
  <si>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</si>
  <si>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</si>
  <si>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</si>
  <si>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</si>
  <si>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</si>
  <si>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</si>
  <si>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</si>
  <si>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</si>
  <si>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</si>
  <si>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</si>
  <si>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</si>
  <si>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</si>
  <si>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</si>
  <si>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</si>
  <si>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</si>
  <si>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</si>
  <si>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</si>
  <si>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</si>
  <si>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</si>
  <si>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</si>
  <si>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</si>
  <si>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</si>
  <si>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</si>
  <si>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</si>
  <si>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</si>
  <si>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</si>
  <si>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</si>
  <si>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</si>
  <si>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</si>
  <si>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</si>
  <si>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</si>
  <si>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</si>
  <si>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</si>
  <si>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</si>
  <si>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</si>
  <si>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</si>
  <si>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</si>
  <si>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</si>
  <si>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</si>
  <si>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</si>
  <si>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</si>
  <si>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</si>
  <si>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</si>
  <si>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</si>
  <si>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</si>
  <si>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</si>
  <si>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</si>
  <si>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</si>
  <si>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</si>
  <si>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</si>
  <si>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</si>
  <si>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</si>
  <si>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</si>
  <si>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</si>
  <si>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</si>
  <si>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</si>
  <si>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</si>
  <si>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</si>
  <si>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</si>
  <si>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</si>
  <si>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</si>
  <si>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</si>
  <si>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</si>
  <si>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</si>
  <si>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</si>
  <si>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</si>
  <si>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</si>
  <si>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</si>
  <si>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</si>
  <si>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</si>
  <si>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</si>
  <si>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</si>
  <si>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</si>
  <si>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</si>
  <si>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</si>
  <si>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</si>
  <si>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</si>
  <si>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</si>
  <si>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</si>
  <si>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</si>
  <si>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</si>
  <si>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</si>
  <si>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</si>
  <si>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</si>
  <si>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</si>
  <si>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</si>
  <si>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</si>
  <si>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</si>
  <si>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</si>
  <si>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</si>
  <si>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</si>
  <si>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</si>
  <si>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</si>
  <si>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</si>
  <si>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</si>
  <si>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</si>
  <si>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</si>
  <si>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</si>
  <si>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</si>
  <si>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</si>
  <si>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</si>
  <si>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</si>
  <si>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</si>
  <si>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</si>
  <si>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</si>
  <si>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</si>
  <si>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</si>
  <si>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</si>
  <si>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</si>
  <si>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</si>
  <si>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</si>
  <si>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</si>
  <si>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</si>
  <si>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</si>
  <si>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</si>
  <si>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</si>
  <si>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</si>
  <si>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</si>
  <si>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</si>
  <si>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</si>
  <si>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</si>
  <si>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</si>
  <si>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</si>
  <si>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</si>
  <si>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</si>
  <si>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</si>
  <si>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</si>
  <si>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</si>
  <si>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</si>
  <si>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</si>
  <si>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</si>
  <si>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</si>
  <si>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</si>
  <si>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</si>
  <si>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</si>
  <si>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</si>
  <si>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</si>
  <si>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</si>
  <si>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</si>
  <si>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</si>
  <si>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</si>
  <si>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</si>
  <si>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</si>
  <si>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</si>
  <si>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</si>
  <si>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</si>
  <si>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</si>
  <si>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</si>
  <si>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</si>
  <si>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</si>
  <si>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</si>
  <si>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</si>
  <si>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</si>
  <si>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</si>
  <si>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</si>
  <si>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</si>
  <si>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</si>
  <si>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</si>
  <si>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</si>
  <si>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</si>
  <si>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</si>
  <si>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</si>
  <si>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</si>
  <si>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</si>
  <si>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</si>
  <si>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</si>
  <si>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</si>
  <si>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</si>
  <si>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</si>
  <si>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</si>
  <si>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</si>
  <si>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</si>
  <si>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</si>
  <si>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</si>
  <si>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</si>
  <si>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</si>
  <si>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</si>
  <si>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</si>
  <si>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</si>
  <si>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</si>
  <si>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</si>
  <si>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</si>
  <si>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</si>
  <si>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</si>
  <si>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</si>
  <si>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</si>
  <si>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</si>
  <si>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</si>
  <si>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</si>
  <si>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</si>
  <si>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</si>
  <si>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</si>
  <si>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</si>
  <si>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</si>
  <si>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</si>
  <si>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</si>
  <si>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</si>
  <si>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</si>
  <si>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</si>
  <si>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</si>
  <si>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</si>
  <si>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</si>
  <si>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</si>
  <si>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</si>
  <si>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</si>
  <si>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</si>
  <si>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</si>
  <si>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</si>
  <si>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</si>
  <si>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</si>
  <si>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</si>
  <si>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</si>
  <si>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</si>
  <si>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</si>
  <si>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</si>
  <si>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</si>
  <si>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</si>
  <si>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</si>
  <si>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</si>
  <si>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</si>
  <si>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</si>
  <si>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</si>
  <si>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</si>
  <si>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</si>
  <si>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</si>
  <si>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</si>
  <si>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</si>
  <si>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</si>
  <si>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</si>
  <si>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</si>
  <si>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</si>
  <si>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</si>
  <si>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</si>
  <si>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</si>
  <si>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</si>
  <si>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</si>
  <si>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</si>
  <si>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</si>
  <si>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</si>
  <si>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</si>
  <si>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</si>
  <si>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</si>
  <si>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</si>
  <si>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</si>
  <si>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</si>
  <si>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</si>
  <si>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</si>
  <si>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</si>
  <si>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</si>
  <si>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</si>
  <si>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</si>
  <si>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</si>
  <si>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</si>
  <si>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</si>
  <si>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</si>
  <si>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</si>
  <si>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</si>
  <si>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</si>
  <si>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</si>
  <si>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</si>
  <si>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</si>
  <si>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</si>
  <si>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</si>
  <si>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</si>
  <si>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</si>
  <si>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</si>
  <si>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</si>
  <si>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</si>
  <si>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</si>
  <si>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</si>
  <si>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</si>
  <si>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</si>
  <si>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</si>
  <si>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</si>
  <si>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</si>
  <si>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</si>
  <si>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</si>
  <si>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</si>
  <si>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</si>
  <si>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</si>
  <si>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</si>
  <si>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</si>
  <si>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</si>
  <si>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</si>
  <si>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</si>
  <si>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</si>
  <si>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</si>
  <si>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</si>
  <si>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</si>
  <si>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</si>
  <si>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</si>
  <si>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</si>
  <si>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</si>
  <si>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</si>
  <si>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</si>
  <si>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</si>
  <si>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</si>
  <si>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</si>
  <si>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</si>
  <si>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</si>
  <si>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</si>
  <si>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</si>
  <si>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</si>
  <si>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</si>
  <si>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</si>
  <si>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</si>
  <si>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</si>
  <si>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</si>
  <si>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</si>
  <si>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</si>
  <si>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</si>
  <si>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</si>
  <si>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</si>
  <si>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</si>
  <si>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</si>
  <si>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</si>
  <si>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</si>
  <si>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</si>
  <si>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</si>
  <si>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</si>
  <si>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</si>
  <si>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</si>
  <si>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</si>
  <si>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</si>
  <si>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</si>
  <si>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</si>
  <si>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</si>
  <si>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</si>
  <si>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</si>
  <si>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</si>
  <si>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</si>
  <si>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</si>
  <si>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</si>
  <si>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</si>
  <si>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</si>
  <si>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</si>
  <si>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</si>
  <si>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</si>
  <si>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</si>
  <si>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</si>
  <si>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</si>
  <si>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</si>
  <si>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</si>
  <si>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</si>
  <si>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</si>
  <si>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</si>
  <si>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</si>
  <si>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</si>
  <si>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</si>
  <si>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</si>
  <si>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</si>
  <si>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</si>
  <si>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</si>
  <si>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</si>
  <si>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</si>
  <si>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</si>
  <si>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</si>
  <si>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</si>
  <si>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</si>
  <si>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</si>
  <si>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</si>
  <si>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</si>
  <si>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</si>
  <si>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</si>
  <si>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</si>
  <si>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</si>
  <si>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</si>
  <si>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</si>
  <si>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</si>
  <si>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</si>
  <si>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</si>
  <si>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</si>
  <si>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</si>
  <si>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</si>
  <si>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</si>
  <si>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</si>
  <si>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</si>
  <si>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</si>
  <si>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</si>
  <si>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</si>
  <si>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</si>
  <si>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</si>
  <si>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</si>
  <si>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</si>
  <si>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</si>
  <si>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</si>
  <si>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</si>
  <si>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</si>
  <si>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</si>
  <si>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</si>
  <si>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</si>
  <si>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</si>
  <si>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</si>
  <si>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</si>
  <si>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</si>
  <si>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</si>
  <si>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</si>
  <si>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</si>
  <si>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</si>
  <si>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</si>
  <si>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</si>
  <si>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</si>
  <si>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</si>
  <si>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</si>
  <si>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</si>
  <si>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</si>
  <si>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</si>
  <si>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</si>
  <si>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</si>
  <si>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</si>
  <si>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</si>
  <si>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</si>
  <si>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</si>
  <si>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</si>
  <si>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</si>
  <si>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</si>
  <si>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</si>
  <si>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</si>
  <si>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</si>
  <si>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</si>
  <si>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</si>
  <si>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</si>
  <si>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</si>
  <si>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</si>
  <si>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</si>
  <si>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</si>
  <si>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</si>
  <si>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</si>
  <si>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</si>
  <si>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</si>
  <si>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</si>
  <si>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</si>
  <si>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</si>
  <si>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</si>
  <si>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</si>
  <si>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</si>
  <si>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</si>
  <si>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</si>
  <si>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</si>
  <si>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</si>
  <si>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</si>
  <si>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</si>
  <si>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</si>
  <si>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</si>
  <si>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</si>
  <si>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</si>
  <si>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</si>
  <si>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</si>
  <si>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</si>
  <si>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</si>
  <si>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</si>
  <si>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</si>
  <si>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</si>
  <si>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</si>
  <si>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</si>
  <si>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</si>
  <si>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</si>
  <si>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</si>
  <si>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</si>
  <si>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</si>
  <si>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</si>
  <si>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</si>
  <si>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</si>
  <si>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</si>
  <si>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</si>
  <si>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</si>
  <si>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</si>
  <si>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</si>
  <si>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</si>
  <si>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</si>
  <si>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</si>
  <si>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</si>
  <si>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</si>
  <si>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</si>
  <si>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</si>
  <si>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</si>
  <si>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</si>
  <si>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</si>
  <si>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</si>
  <si>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</si>
  <si>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</si>
  <si>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</si>
  <si>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</si>
  <si>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</si>
  <si>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</si>
  <si>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</si>
  <si>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</si>
  <si>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</si>
  <si>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</si>
  <si>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</si>
  <si>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</si>
  <si>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</si>
  <si>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</si>
  <si>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</si>
  <si>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</si>
  <si>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</si>
  <si>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</si>
  <si>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</si>
  <si>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</si>
  <si>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</si>
  <si>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</si>
  <si>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</si>
  <si>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</si>
  <si>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</si>
  <si>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</si>
  <si>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</si>
  <si>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</si>
  <si>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</si>
  <si>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</si>
  <si>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</si>
  <si>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</si>
  <si>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</si>
  <si>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</si>
  <si>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</si>
  <si>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</si>
  <si>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</si>
  <si>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</si>
  <si>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</si>
  <si>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</si>
  <si>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</si>
  <si>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</si>
  <si>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</si>
  <si>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</si>
  <si>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</si>
  <si>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</si>
  <si>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</si>
  <si>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</si>
  <si>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</si>
  <si>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</si>
  <si>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</si>
  <si>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</si>
  <si>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</si>
  <si>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</si>
  <si>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</si>
  <si>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</si>
  <si>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</si>
  <si>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</si>
  <si>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</si>
  <si>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</si>
  <si>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</si>
  <si>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</si>
  <si>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</si>
  <si>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</si>
  <si>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</si>
  <si>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</si>
  <si>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</si>
  <si>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</si>
  <si>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</si>
  <si>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</si>
  <si>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</si>
  <si>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</si>
  <si>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</si>
  <si>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</si>
  <si>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</si>
  <si>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</si>
  <si>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</si>
  <si>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</si>
  <si>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</si>
  <si>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</si>
  <si>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</si>
  <si>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</si>
  <si>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</si>
  <si>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</si>
  <si>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</si>
  <si>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</si>
  <si>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</si>
  <si>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</si>
  <si>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</si>
  <si>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</si>
  <si>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</si>
  <si>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</si>
  <si>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</si>
  <si>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</si>
  <si>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</si>
  <si>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</si>
  <si>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</si>
  <si>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</si>
  <si>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</si>
  <si>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</si>
  <si>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</si>
  <si>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</si>
  <si>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</si>
  <si>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</si>
  <si>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</si>
  <si>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</si>
  <si>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</si>
  <si>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</si>
  <si>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</si>
  <si>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</si>
  <si>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</si>
  <si>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</si>
  <si>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</si>
  <si>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</si>
  <si>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</si>
  <si>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</si>
  <si>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</si>
  <si>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</si>
  <si>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</si>
  <si>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</si>
  <si>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</si>
  <si>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</si>
  <si>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</si>
  <si>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</si>
  <si>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</si>
  <si>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</si>
  <si>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</si>
  <si>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</si>
  <si>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</si>
  <si>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</si>
  <si>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</si>
  <si>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</si>
  <si>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</si>
  <si>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</si>
  <si>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</si>
  <si>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</si>
  <si>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</si>
  <si>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</si>
  <si>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</si>
  <si>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</si>
  <si>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</si>
  <si>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</si>
  <si>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</si>
  <si>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</si>
  <si>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</si>
  <si>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</si>
  <si>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</si>
  <si>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</si>
  <si>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</si>
  <si>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</si>
  <si>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</si>
  <si>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</si>
  <si>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</si>
  <si>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</si>
  <si>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</si>
  <si>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</si>
  <si>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</si>
  <si>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</si>
  <si>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</si>
  <si>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</si>
  <si>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</si>
  <si>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</si>
  <si>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</si>
  <si>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</si>
  <si>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</si>
  <si>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</si>
  <si>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</si>
  <si>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</si>
  <si>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</si>
  <si>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</si>
  <si>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</si>
  <si>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</si>
  <si>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</si>
  <si>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</si>
  <si>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</si>
  <si>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</si>
  <si>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</si>
  <si>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</si>
  <si>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</si>
  <si>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</si>
  <si>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</si>
  <si>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</si>
  <si>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</si>
  <si>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</si>
  <si>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</si>
  <si>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</si>
  <si>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</si>
  <si>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</si>
  <si>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</si>
  <si>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</si>
  <si>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</si>
  <si>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</si>
  <si>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</si>
  <si>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</si>
  <si>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</si>
  <si>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</si>
  <si>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</si>
  <si>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</si>
  <si>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</si>
  <si>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</si>
  <si>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</si>
  <si>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</si>
  <si>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</si>
  <si>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</si>
  <si>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</si>
  <si>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</si>
  <si>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</si>
  <si>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</si>
  <si>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</si>
  <si>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</si>
  <si>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</si>
  <si>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</si>
  <si>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</si>
  <si>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</si>
  <si>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</si>
  <si>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</si>
  <si>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</si>
  <si>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</si>
  <si>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</si>
  <si>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</si>
  <si>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</si>
  <si>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</si>
  <si>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</si>
  <si>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</si>
  <si>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</si>
  <si>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</si>
  <si>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</si>
  <si>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</si>
  <si>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</si>
  <si>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</si>
  <si>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</si>
  <si>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</si>
  <si>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</si>
  <si>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</si>
  <si>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</si>
  <si>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</si>
  <si>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</si>
  <si>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</si>
  <si>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</si>
  <si>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</si>
  <si>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</si>
  <si>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</si>
  <si>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</si>
  <si>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</si>
  <si>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</si>
  <si>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</si>
  <si>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</si>
  <si>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</si>
  <si>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</si>
  <si>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</si>
  <si>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</si>
  <si>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</si>
  <si>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</si>
  <si>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</si>
  <si>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</si>
  <si>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</si>
  <si>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</si>
  <si>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</si>
  <si>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</si>
  <si>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</si>
  <si>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</si>
  <si>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</si>
  <si>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</si>
  <si>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</si>
  <si>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</si>
  <si>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</si>
  <si>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</si>
  <si>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</si>
  <si>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</si>
  <si>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</si>
  <si>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</si>
  <si>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</si>
  <si>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</si>
  <si>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</si>
  <si>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</si>
  <si>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</si>
  <si>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</si>
  <si>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</si>
  <si>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</si>
  <si>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</si>
  <si>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</si>
  <si>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</si>
  <si>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</si>
  <si>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</si>
  <si>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</si>
  <si>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</si>
  <si>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</si>
  <si>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</si>
  <si>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</si>
  <si>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</si>
  <si>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</si>
  <si>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</si>
  <si>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</si>
  <si>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</si>
  <si>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</si>
  <si>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</si>
  <si>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</si>
  <si>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</si>
  <si>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</si>
  <si>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</si>
  <si>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</si>
  <si>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</si>
  <si>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</si>
  <si>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</si>
  <si>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</si>
  <si>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</si>
  <si>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</si>
  <si>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</si>
  <si>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</si>
  <si>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</si>
  <si>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</si>
  <si>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</si>
  <si>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</si>
  <si>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</si>
  <si>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</si>
  <si>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</si>
  <si>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</si>
  <si>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</si>
  <si>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</si>
  <si>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</si>
  <si>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</si>
  <si>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</si>
  <si>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</si>
  <si>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</si>
  <si>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</si>
  <si>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</si>
  <si>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</si>
  <si>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</si>
  <si>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</si>
  <si>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</si>
  <si>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</si>
  <si>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</si>
  <si>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</si>
  <si>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</si>
  <si>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</si>
  <si>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</si>
  <si>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</si>
  <si>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</si>
  <si>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</si>
  <si>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</si>
  <si>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</si>
  <si>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</si>
  <si>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</si>
  <si>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</si>
  <si>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</si>
  <si>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</si>
  <si>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</si>
  <si>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</si>
  <si>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</si>
  <si>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</si>
  <si>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</si>
  <si>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</si>
  <si>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</si>
  <si>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</si>
  <si>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</si>
  <si>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</si>
  <si>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</si>
  <si>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</si>
  <si>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</si>
  <si>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</si>
  <si>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</si>
  <si>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</si>
  <si>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</si>
  <si>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</si>
  <si>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</si>
  <si>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</si>
  <si>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</si>
  <si>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</si>
  <si>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</si>
  <si>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</si>
  <si>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</si>
  <si>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</si>
  <si>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</si>
  <si>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</si>
  <si>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</si>
  <si>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</si>
  <si>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</si>
  <si>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</si>
  <si>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</si>
  <si>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</si>
  <si>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</si>
  <si>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</si>
  <si>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</si>
  <si>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</si>
  <si>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</si>
  <si>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</si>
  <si>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</si>
  <si>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</si>
  <si>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</si>
  <si>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</si>
  <si>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</si>
  <si>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</si>
  <si>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</si>
  <si>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</si>
  <si>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</si>
  <si>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</si>
  <si>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</si>
  <si>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</si>
  <si>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</si>
  <si>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</si>
  <si>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</si>
  <si>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</si>
  <si>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</si>
  <si>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</si>
  <si>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</si>
  <si>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</si>
  <si>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</si>
  <si>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</si>
  <si>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</si>
  <si>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</si>
  <si>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</si>
  <si>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</si>
  <si>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</si>
  <si>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</si>
  <si>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</si>
  <si>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</si>
  <si>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</si>
  <si>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</si>
  <si>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</si>
  <si>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</si>
  <si>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</si>
  <si>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</si>
  <si>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</si>
  <si>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</si>
  <si>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</si>
  <si>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</si>
  <si>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</si>
  <si>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</si>
  <si>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</si>
  <si>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</si>
  <si>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</si>
  <si>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</si>
  <si>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</si>
  <si>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</si>
  <si>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</si>
  <si>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</si>
  <si>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</si>
  <si>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</si>
  <si>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</si>
  <si>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</si>
  <si>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</si>
  <si>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</si>
  <si>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</si>
  <si>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</si>
  <si>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</si>
  <si>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</si>
  <si>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</si>
  <si>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</si>
  <si>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</si>
  <si>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</si>
  <si>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</si>
  <si>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</si>
  <si>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</si>
  <si>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</si>
  <si>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</si>
  <si>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</si>
  <si>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</si>
  <si>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</si>
  <si>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</si>
  <si>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</si>
  <si>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</si>
  <si>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</si>
  <si>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</si>
  <si>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</si>
  <si>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</si>
  <si>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</si>
  <si>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</si>
  <si>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</si>
  <si>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</si>
  <si>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</si>
  <si>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</si>
  <si>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</si>
  <si>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</si>
  <si>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</si>
  <si>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</si>
  <si>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</si>
  <si>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</si>
  <si>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</si>
  <si>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</si>
  <si>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</si>
  <si>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</si>
  <si>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</si>
  <si>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</si>
  <si>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</si>
  <si>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</si>
  <si>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</si>
  <si>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</si>
  <si>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</si>
  <si>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</si>
  <si>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</si>
  <si>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</si>
  <si>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</si>
  <si>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</si>
  <si>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</si>
  <si>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</si>
  <si>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</si>
  <si>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</si>
  <si>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</si>
  <si>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</si>
  <si>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</si>
  <si>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</si>
  <si>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</si>
  <si>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</si>
  <si>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</si>
  <si>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</si>
  <si>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</si>
  <si>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</si>
  <si>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</si>
  <si>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</si>
  <si>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</si>
  <si>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</si>
  <si>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</si>
  <si>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</si>
  <si>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</si>
  <si>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</si>
  <si>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</si>
  <si>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</si>
  <si>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</si>
  <si>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</si>
  <si>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</si>
  <si>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</si>
  <si>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</si>
  <si>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</si>
  <si>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</si>
  <si>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</si>
  <si>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</si>
  <si>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</si>
  <si>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</si>
  <si>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</si>
  <si>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</si>
  <si>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</si>
  <si>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</si>
  <si>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</si>
  <si>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</si>
  <si>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</si>
  <si>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</si>
  <si>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</si>
  <si>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</si>
  <si>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</si>
  <si>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</si>
  <si>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</si>
  <si>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</si>
  <si>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</si>
  <si>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</si>
  <si>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</si>
  <si>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</si>
  <si>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</si>
  <si>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</si>
  <si>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</si>
  <si>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</si>
  <si>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</si>
  <si>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</si>
  <si>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</si>
  <si>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</si>
  <si>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</si>
  <si>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</si>
  <si>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</si>
  <si>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</si>
  <si>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</si>
  <si>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</si>
  <si>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</si>
  <si>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</si>
  <si>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</si>
  <si>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</si>
  <si>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</si>
  <si>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</si>
  <si>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</si>
  <si>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</si>
  <si>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</si>
  <si>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</si>
  <si>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</si>
  <si>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</si>
  <si>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</si>
  <si>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</si>
  <si>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</si>
  <si>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</si>
  <si>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</si>
  <si>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</si>
  <si>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</si>
  <si>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</si>
  <si>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</si>
  <si>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</si>
  <si>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</si>
  <si>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</si>
  <si>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</si>
  <si>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</si>
  <si>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</si>
  <si>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</si>
  <si>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</si>
  <si>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</si>
  <si>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</si>
  <si>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</si>
  <si>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</si>
  <si>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</si>
  <si>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</si>
  <si>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</si>
  <si>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</si>
  <si>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</si>
  <si>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</si>
  <si>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</si>
  <si>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</si>
  <si>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</si>
  <si>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</si>
  <si>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</si>
  <si>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</si>
  <si>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</si>
  <si>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</si>
  <si>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</si>
  <si>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</si>
  <si>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</si>
  <si>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</si>
  <si>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</si>
  <si>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</si>
  <si>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</si>
  <si>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</si>
  <si>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</si>
  <si>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</si>
  <si>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</si>
  <si>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</si>
  <si>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</si>
  <si>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</si>
  <si>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</si>
  <si>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</si>
  <si>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</si>
  <si>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</si>
  <si>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</si>
  <si>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</si>
  <si>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</si>
  <si>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</si>
  <si>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</si>
  <si>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</si>
  <si>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</si>
  <si>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</si>
  <si>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</si>
  <si>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</si>
  <si>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</si>
  <si>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</si>
  <si>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</si>
  <si>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</si>
  <si>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</si>
  <si>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</si>
  <si>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</si>
  <si>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</si>
  <si>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</si>
  <si>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</si>
  <si>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</si>
  <si>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</si>
  <si>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</si>
  <si>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</si>
  <si>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</si>
  <si>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</si>
  <si>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</si>
  <si>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</si>
  <si>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</si>
  <si>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</si>
  <si>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</si>
  <si>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</si>
  <si>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</si>
  <si>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</si>
  <si>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</si>
  <si>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</si>
  <si>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</si>
  <si>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</si>
  <si>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</si>
  <si>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</si>
  <si>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</si>
  <si>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</si>
  <si>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</si>
  <si>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</si>
  <si>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</si>
  <si>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</si>
  <si>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</si>
  <si>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</si>
  <si>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</si>
  <si>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</si>
  <si>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</si>
  <si>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</si>
  <si>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</si>
  <si>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</si>
  <si>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</si>
  <si>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</si>
  <si>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</si>
  <si>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</si>
  <si>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</si>
  <si>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</si>
  <si>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</si>
  <si>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</si>
  <si>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</si>
  <si>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</si>
  <si>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</si>
  <si>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</si>
  <si>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</si>
  <si>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</si>
  <si>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</si>
  <si>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</si>
  <si>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</si>
  <si>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</si>
  <si>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</si>
  <si>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</si>
  <si>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</si>
  <si>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</si>
  <si>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</si>
  <si>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</si>
  <si>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</si>
  <si>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</si>
  <si>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</si>
  <si>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</si>
  <si>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</si>
  <si>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</si>
  <si>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</si>
  <si>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</si>
  <si>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</si>
  <si>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</si>
  <si>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</si>
  <si>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</si>
  <si>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</si>
  <si>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</si>
  <si>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</si>
  <si>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</si>
  <si>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</si>
  <si>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</si>
  <si>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</si>
  <si>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</si>
  <si>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</si>
  <si>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</si>
  <si>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</si>
  <si>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</si>
  <si>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</si>
  <si>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</si>
  <si>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</si>
  <si>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</si>
  <si>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</si>
  <si>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</si>
  <si>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</si>
  <si>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</si>
  <si>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</si>
  <si>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</si>
  <si>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</si>
  <si>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</si>
  <si>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</si>
  <si>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</si>
  <si>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</si>
  <si>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</si>
  <si>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</si>
  <si>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</si>
  <si>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</si>
  <si>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</si>
  <si>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</si>
  <si>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</si>
  <si>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</si>
  <si>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</si>
  <si>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</si>
  <si>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</si>
  <si>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</si>
  <si>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</si>
  <si>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</si>
  <si>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</si>
  <si>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</si>
  <si>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</si>
  <si>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</si>
  <si>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</si>
  <si>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</si>
  <si>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</si>
  <si>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</si>
  <si>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</si>
  <si>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</si>
  <si>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</si>
  <si>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</si>
  <si>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</si>
  <si>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</si>
  <si>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</si>
  <si>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</si>
  <si>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</si>
  <si>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</si>
  <si>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</si>
  <si>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</si>
  <si>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</si>
  <si>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</si>
  <si>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</si>
  <si>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</si>
  <si>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</si>
  <si>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</si>
  <si>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</si>
  <si>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</si>
  <si>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</si>
  <si>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</si>
  <si>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</si>
  <si>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</si>
  <si>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</si>
  <si>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</si>
  <si>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</si>
  <si>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</si>
  <si>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</si>
  <si>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</si>
  <si>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</si>
  <si>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</si>
  <si>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</si>
  <si>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</si>
  <si>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</si>
  <si>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</si>
  <si>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</si>
  <si>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</si>
  <si>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</si>
  <si>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</si>
  <si>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</si>
  <si>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</si>
  <si>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</si>
  <si>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</si>
  <si>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</si>
  <si>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</si>
  <si>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</si>
  <si>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</si>
  <si>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</si>
  <si>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</si>
  <si>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</si>
  <si>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</si>
  <si>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</si>
  <si>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</si>
  <si>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</si>
  <si>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</si>
  <si>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</si>
  <si>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</si>
  <si>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</si>
  <si>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</si>
  <si>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</si>
  <si>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</si>
  <si>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</si>
  <si>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</si>
  <si>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</si>
  <si>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</si>
  <si>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</si>
  <si>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</si>
  <si>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</si>
  <si>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</si>
  <si>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</si>
  <si>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</si>
  <si>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</si>
  <si>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</si>
  <si>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</si>
  <si>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</si>
  <si>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</si>
  <si>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</si>
  <si>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</si>
  <si>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</si>
  <si>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</si>
  <si>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</si>
  <si>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</si>
  <si>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</si>
  <si>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</si>
  <si>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</si>
  <si>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</si>
  <si>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</si>
  <si>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</si>
  <si>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</si>
  <si>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</si>
  <si>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</si>
  <si>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</si>
  <si>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</si>
  <si>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</si>
  <si>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</si>
  <si>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</si>
  <si>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</si>
  <si>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</si>
  <si>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</si>
  <si>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</si>
  <si>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</si>
  <si>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</si>
  <si>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</si>
  <si>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</si>
  <si>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</si>
  <si>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</si>
  <si>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</si>
  <si>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</si>
  <si>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</si>
  <si>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</si>
  <si>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</si>
  <si>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</si>
  <si>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</si>
  <si>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</si>
  <si>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</si>
  <si>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</si>
  <si>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</si>
  <si>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</si>
  <si>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</si>
  <si>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</si>
  <si>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</si>
  <si>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</si>
  <si>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</si>
  <si>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</si>
  <si>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</si>
  <si>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</si>
  <si>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</si>
  <si>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</si>
  <si>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</si>
  <si>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</si>
  <si>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</si>
  <si>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</si>
  <si>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</si>
  <si>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</si>
  <si>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</si>
  <si>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</si>
  <si>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</si>
  <si>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</si>
  <si>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</si>
  <si>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</si>
  <si>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</si>
  <si>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</si>
  <si>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</si>
  <si>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</si>
  <si>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</si>
  <si>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</si>
  <si>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</si>
  <si>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</si>
  <si>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</si>
  <si>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</si>
  <si>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</si>
  <si>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</si>
  <si>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</si>
  <si>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</si>
  <si>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</si>
  <si>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</si>
  <si>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</si>
  <si>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</si>
  <si>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</si>
  <si>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</si>
  <si>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</si>
  <si>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</si>
  <si>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</si>
  <si>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</si>
  <si>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</si>
  <si>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</si>
  <si>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</si>
  <si>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</si>
  <si>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</si>
  <si>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</si>
  <si>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</si>
  <si>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</si>
  <si>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</si>
  <si>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</si>
  <si>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</si>
  <si>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</si>
  <si>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</si>
  <si>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</si>
  <si>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</si>
  <si>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</si>
  <si>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</si>
  <si>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</si>
  <si>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</si>
  <si>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</si>
  <si>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</si>
  <si>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</si>
  <si>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</si>
  <si>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</si>
  <si>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</si>
  <si>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</si>
  <si>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</si>
  <si>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</si>
  <si>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</si>
  <si>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</si>
  <si>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</si>
  <si>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</si>
  <si>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</si>
  <si>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</si>
  <si>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</si>
  <si>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</si>
  <si>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</si>
  <si>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</si>
  <si>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</si>
  <si>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</si>
  <si>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</si>
  <si>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</si>
  <si>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</si>
  <si>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</si>
  <si>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</si>
  <si>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</si>
  <si>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</si>
  <si>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</si>
  <si>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</si>
  <si>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</si>
  <si>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</si>
  <si>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</si>
  <si>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</si>
  <si>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</si>
  <si>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</si>
  <si>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</si>
  <si>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</si>
  <si>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</si>
  <si>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</si>
  <si>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</si>
  <si>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</si>
  <si>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</si>
  <si>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</si>
  <si>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</si>
  <si>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</si>
  <si>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</si>
  <si>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</si>
  <si>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</si>
  <si>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</si>
  <si>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</si>
  <si>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</si>
  <si>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</si>
  <si>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</si>
  <si>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</si>
  <si>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</si>
  <si>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</si>
  <si>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</si>
  <si>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</si>
  <si>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</si>
  <si>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</si>
  <si>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</si>
  <si>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</si>
  <si>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</si>
  <si>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</si>
  <si>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</si>
  <si>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</si>
  <si>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</si>
  <si>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</si>
  <si>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</si>
  <si>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</si>
  <si>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</si>
  <si>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</si>
  <si>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</si>
  <si>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</si>
  <si>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</si>
  <si>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</si>
  <si>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</si>
  <si>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</si>
  <si>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</si>
  <si>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</si>
  <si>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</si>
  <si>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</si>
  <si>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</si>
  <si>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</si>
  <si>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</si>
  <si>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</si>
  <si>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</si>
  <si>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</si>
  <si>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</si>
  <si>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</si>
  <si>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</si>
  <si>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</si>
  <si>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</si>
  <si>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</si>
  <si>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</si>
  <si>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</si>
  <si>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</si>
  <si>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</si>
  <si>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</si>
  <si>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</si>
  <si>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</si>
  <si>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</si>
  <si>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</si>
  <si>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</si>
  <si>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</si>
  <si>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</si>
  <si>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</si>
  <si>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</si>
  <si>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</si>
  <si>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</si>
  <si>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</si>
  <si>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</si>
  <si>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</si>
  <si>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</si>
  <si>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</si>
  <si>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</si>
  <si>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</si>
  <si>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</si>
  <si>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</si>
  <si>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</si>
  <si>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</si>
  <si>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</si>
  <si>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</si>
  <si>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</si>
  <si>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</si>
  <si>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</si>
  <si>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</si>
  <si>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</si>
  <si>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</si>
  <si>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</si>
  <si>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</si>
  <si>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</si>
  <si>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</si>
  <si>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</si>
  <si>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</si>
  <si>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</si>
  <si>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</si>
  <si>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</si>
  <si>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</si>
  <si>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</si>
  <si>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</si>
  <si>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</si>
  <si>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</si>
  <si>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</si>
  <si>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</si>
  <si>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</si>
  <si>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</si>
  <si>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</si>
  <si>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</si>
  <si>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</si>
  <si>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</si>
  <si>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</si>
  <si>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</si>
  <si>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</si>
  <si>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</si>
  <si>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</si>
  <si>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</si>
  <si>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</si>
  <si>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</si>
  <si>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</si>
  <si>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</si>
  <si>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</si>
  <si>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</si>
  <si>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</si>
  <si>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</si>
  <si>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</si>
  <si>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</si>
  <si>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</si>
  <si>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</si>
  <si>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</si>
  <si>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</si>
  <si>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</si>
  <si>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</si>
  <si>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</si>
  <si>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</si>
  <si>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</si>
  <si>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</si>
  <si>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</si>
  <si>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</si>
  <si>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</si>
  <si>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</si>
  <si>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</si>
  <si>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</si>
  <si>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</si>
  <si>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</si>
  <si>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</si>
  <si>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</si>
  <si>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</si>
  <si>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</si>
  <si>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</si>
  <si>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</si>
  <si>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</si>
  <si>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</si>
  <si>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</si>
  <si>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</si>
  <si>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</si>
  <si>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</si>
  <si>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</si>
  <si>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</si>
  <si>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</si>
  <si>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</si>
  <si>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</si>
  <si>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</si>
  <si>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</si>
  <si>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</si>
  <si>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</si>
  <si>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</si>
  <si>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</si>
  <si>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</si>
  <si>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</si>
  <si>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</si>
  <si>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</si>
  <si>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</si>
  <si>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</si>
  <si>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</si>
  <si>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</si>
  <si>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</si>
  <si>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</si>
  <si>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</si>
  <si>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</si>
  <si>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</si>
  <si>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</si>
  <si>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</si>
  <si>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</si>
  <si>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</si>
  <si>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</si>
  <si>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</si>
  <si>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</si>
  <si>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</si>
  <si>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</si>
  <si>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</si>
  <si>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</si>
  <si>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</si>
  <si>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</si>
  <si>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</si>
  <si>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</si>
  <si>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</si>
  <si>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</si>
  <si>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</si>
  <si>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</si>
  <si>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</si>
  <si>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</si>
  <si>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</si>
  <si>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</si>
  <si>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</si>
  <si>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</si>
  <si>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</si>
  <si>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</si>
  <si>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</si>
  <si>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</si>
  <si>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</si>
  <si>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</si>
  <si>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</si>
  <si>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</si>
  <si>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</si>
  <si>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</si>
  <si>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</si>
  <si>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</si>
  <si>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</si>
  <si>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</si>
  <si>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</si>
  <si>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</si>
  <si>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</si>
  <si>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</si>
  <si>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</si>
  <si>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</si>
  <si>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</si>
  <si>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</si>
  <si>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</si>
  <si>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</si>
  <si>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</si>
  <si>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</si>
  <si>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</si>
  <si>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</si>
  <si>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</si>
  <si>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</si>
  <si>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</si>
  <si>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</si>
  <si>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</si>
  <si>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</si>
  <si>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</si>
  <si>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</si>
  <si>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</si>
  <si>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</si>
  <si>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</si>
  <si>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</si>
  <si>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</si>
  <si>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</si>
  <si>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</si>
  <si>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</si>
  <si>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</si>
  <si>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</si>
  <si>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</si>
  <si>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</si>
  <si>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</si>
  <si>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</si>
  <si>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</si>
  <si>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</si>
  <si>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</si>
  <si>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</si>
  <si>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</si>
  <si>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</si>
  <si>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</si>
  <si>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</si>
  <si>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</si>
  <si>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</si>
  <si>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</si>
  <si>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</si>
  <si>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</si>
  <si>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</si>
  <si>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</si>
  <si>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</si>
  <si>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</si>
  <si>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</si>
  <si>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</si>
  <si>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</si>
  <si>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</si>
  <si>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</si>
  <si>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</si>
  <si>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</si>
  <si>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</si>
  <si>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</si>
  <si>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</si>
  <si>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</si>
  <si>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</si>
  <si>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</si>
  <si>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</si>
  <si>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</si>
  <si>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</si>
  <si>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</si>
  <si>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</si>
  <si>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</si>
  <si>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</si>
  <si>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</si>
  <si>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</si>
  <si>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</si>
  <si>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</si>
  <si>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</si>
  <si>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</si>
  <si>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</si>
  <si>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</si>
  <si>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</si>
  <si>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</si>
  <si>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</si>
  <si>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</si>
  <si>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</si>
  <si>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</si>
  <si>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</si>
  <si>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</si>
  <si>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</si>
  <si>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</si>
  <si>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</si>
  <si>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</si>
  <si>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</si>
  <si>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</si>
  <si>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</si>
  <si>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</si>
  <si>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</si>
  <si>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</si>
  <si>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</si>
  <si>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</si>
  <si>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</si>
  <si>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</si>
  <si>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</si>
  <si>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</si>
  <si>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</si>
  <si>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</si>
  <si>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</si>
  <si>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</si>
  <si>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</si>
  <si>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</si>
  <si>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</si>
  <si>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</si>
  <si>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</si>
  <si>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</si>
  <si>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</si>
  <si>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</si>
  <si>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</si>
  <si>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</si>
  <si>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</si>
  <si>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</si>
  <si>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</si>
  <si>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</si>
  <si>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</si>
  <si>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</si>
  <si>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</si>
  <si>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</si>
  <si>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</si>
  <si>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</si>
  <si>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</si>
  <si>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</si>
  <si>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</si>
  <si>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</si>
  <si>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</si>
  <si>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</si>
  <si>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</si>
  <si>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</si>
  <si>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</si>
  <si>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</si>
  <si>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</si>
  <si>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</si>
  <si>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</si>
  <si>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</si>
  <si>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</si>
  <si>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</si>
  <si>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</si>
  <si>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</si>
  <si>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</si>
  <si>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</si>
  <si>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</si>
  <si>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</si>
  <si>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</si>
  <si>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</si>
  <si>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</si>
  <si>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</si>
  <si>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</si>
  <si>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</si>
  <si>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</si>
  <si>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</si>
  <si>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</si>
  <si>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</si>
  <si>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</si>
  <si>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</si>
  <si>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</si>
  <si>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</si>
  <si>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</si>
  <si>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</si>
  <si>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</si>
  <si>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</si>
  <si>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</si>
  <si>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</si>
  <si>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</si>
  <si>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</si>
  <si>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</si>
  <si>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</si>
  <si>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</si>
  <si>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</si>
  <si>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</si>
  <si>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</si>
  <si>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</si>
  <si>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</si>
  <si>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</si>
  <si>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</si>
  <si>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</si>
  <si>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</si>
  <si>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</si>
  <si>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</si>
  <si>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</si>
  <si>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</si>
  <si>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</si>
  <si>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</si>
  <si>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</si>
  <si>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</si>
  <si>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</si>
  <si>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</si>
  <si>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</si>
  <si>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</si>
  <si>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</si>
  <si>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</si>
  <si>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</si>
  <si>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</si>
  <si>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</si>
  <si>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</si>
  <si>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</si>
  <si>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</si>
  <si>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</si>
  <si>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</si>
  <si>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</si>
  <si>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</si>
  <si>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</si>
  <si>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</si>
  <si>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</si>
  <si>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</si>
  <si>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</si>
  <si>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</si>
  <si>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</si>
  <si>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</si>
  <si>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</si>
  <si>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</si>
  <si>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</si>
  <si>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</si>
  <si>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</si>
  <si>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</si>
  <si>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</si>
  <si>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</si>
  <si>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</si>
  <si>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</si>
  <si>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</si>
  <si>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</si>
  <si>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</si>
  <si>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</si>
  <si>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</si>
  <si>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</si>
  <si>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</si>
  <si>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</si>
  <si>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</si>
  <si>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</si>
  <si>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</si>
  <si>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</si>
  <si>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</si>
  <si>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</si>
  <si>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</si>
  <si>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</si>
  <si>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</si>
  <si>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</si>
  <si>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</si>
  <si>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</si>
  <si>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</si>
  <si>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</si>
  <si>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</si>
  <si>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</si>
  <si>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</si>
  <si>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</si>
  <si>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</si>
  <si>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</si>
  <si>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</si>
  <si>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</si>
  <si>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</si>
  <si>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</si>
  <si>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</si>
  <si>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</si>
  <si>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</si>
  <si>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</si>
  <si>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</si>
  <si>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</si>
  <si>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</si>
  <si>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</si>
  <si>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</si>
  <si>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</si>
  <si>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</si>
  <si>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</si>
  <si>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</si>
  <si>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</si>
  <si>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</si>
  <si>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</si>
  <si>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</si>
  <si>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</si>
  <si>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</si>
  <si>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</si>
  <si>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</si>
  <si>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</si>
  <si>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</si>
  <si>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</si>
  <si>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</si>
  <si>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</si>
  <si>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</si>
  <si>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</si>
  <si>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</si>
  <si>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</si>
  <si>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</si>
  <si>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</si>
  <si>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</si>
  <si>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</si>
  <si>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</si>
  <si>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</si>
  <si>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</si>
  <si>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</si>
  <si>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</si>
  <si>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</si>
  <si>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</si>
  <si>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</si>
  <si>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</si>
  <si>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</si>
  <si>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</si>
  <si>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</si>
  <si>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</si>
  <si>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</si>
  <si>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</si>
  <si>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</si>
  <si>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</si>
  <si>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</si>
  <si>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</si>
  <si>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</si>
  <si>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</si>
  <si>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</si>
  <si>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</si>
  <si>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</si>
  <si>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</si>
  <si>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</si>
  <si>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</si>
  <si>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</si>
  <si>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</si>
  <si>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</si>
  <si>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</si>
  <si>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</si>
  <si>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</si>
  <si>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</si>
  <si>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</si>
  <si>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</si>
  <si>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</si>
  <si>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</si>
  <si>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</si>
  <si>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</si>
  <si>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</si>
  <si>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</si>
  <si>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</si>
  <si>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</si>
  <si>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</si>
  <si>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</si>
  <si>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</si>
  <si>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</si>
  <si>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</si>
  <si>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</si>
  <si>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</si>
  <si>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</si>
  <si>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</si>
  <si>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</si>
  <si>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</si>
  <si>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</si>
  <si>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</si>
  <si>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</si>
  <si>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</si>
  <si>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</si>
  <si>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</si>
  <si>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</si>
  <si>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</si>
  <si>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</si>
  <si>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</si>
  <si>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</si>
  <si>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</si>
  <si>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</si>
  <si>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</si>
  <si>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</si>
  <si>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</si>
  <si>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</si>
  <si>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</si>
  <si>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</si>
  <si>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</si>
  <si>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</si>
  <si>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</si>
  <si>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</si>
  <si>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</si>
  <si>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</si>
  <si>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</si>
  <si>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</si>
  <si>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</si>
  <si>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</si>
  <si>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</si>
  <si>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</si>
  <si>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</si>
  <si>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</si>
  <si>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</si>
  <si>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</si>
  <si>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</si>
  <si>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</si>
  <si>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</si>
  <si>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</si>
  <si>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</si>
  <si>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</si>
  <si>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</si>
  <si>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</si>
  <si>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</si>
  <si>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</si>
  <si>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</si>
  <si>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</si>
  <si>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</si>
  <si>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</si>
  <si>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</si>
  <si>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</si>
  <si>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</si>
  <si>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</si>
  <si>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</si>
  <si>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</si>
  <si>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</si>
  <si>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</si>
  <si>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</si>
  <si>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</si>
  <si>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</si>
  <si>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</si>
  <si>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</si>
  <si>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</si>
  <si>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</si>
  <si>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</si>
  <si>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</si>
  <si>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</si>
  <si>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</si>
  <si>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</si>
  <si>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</si>
  <si>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</si>
  <si>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</si>
  <si>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</si>
  <si>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</si>
  <si>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</si>
  <si>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</si>
  <si>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</si>
  <si>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</si>
  <si>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</si>
  <si>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</si>
  <si>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</si>
  <si>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</si>
  <si>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</si>
  <si>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</si>
  <si>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</si>
  <si>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</si>
  <si>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</si>
  <si>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</si>
  <si>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</si>
  <si>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</si>
  <si>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</si>
  <si>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</si>
  <si>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</si>
  <si>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</si>
  <si>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</si>
  <si>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</si>
  <si>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</si>
  <si>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</si>
  <si>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</si>
  <si>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</si>
  <si>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</si>
  <si>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</si>
  <si>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</si>
  <si>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</si>
  <si>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</si>
  <si>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</si>
  <si>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</si>
  <si>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</si>
  <si>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</si>
  <si>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</si>
  <si>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</si>
  <si>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</si>
  <si>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</si>
  <si>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</si>
  <si>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</si>
  <si>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</si>
  <si>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</si>
  <si>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</si>
  <si>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</si>
  <si>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</si>
  <si>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</si>
  <si>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</si>
  <si>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</si>
  <si>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</si>
  <si>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</si>
  <si>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</si>
  <si>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</si>
  <si>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</si>
  <si>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</si>
  <si>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</si>
  <si>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</si>
  <si>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</si>
  <si>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</si>
  <si>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</si>
  <si>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</si>
  <si>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</si>
  <si>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</si>
  <si>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</si>
  <si>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</si>
  <si>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</si>
  <si>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</si>
  <si>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</si>
  <si>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</si>
  <si>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</si>
  <si>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</si>
  <si>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</si>
  <si>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</si>
  <si>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</si>
  <si>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</si>
  <si>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</si>
  <si>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</si>
  <si>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</si>
  <si>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</si>
  <si>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</si>
  <si>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</si>
  <si>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</si>
  <si>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</si>
  <si>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</si>
  <si>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</si>
  <si>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</si>
  <si>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</si>
  <si>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</si>
  <si>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</si>
  <si>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</si>
  <si>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</si>
  <si>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</si>
  <si>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</si>
  <si>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</si>
  <si>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</si>
  <si>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</si>
  <si>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</si>
  <si>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</si>
  <si>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</si>
  <si>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</si>
  <si>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</si>
  <si>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</si>
  <si>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</si>
  <si>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</si>
  <si>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</si>
  <si>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</si>
  <si>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</si>
  <si>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</si>
  <si>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</si>
  <si>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</si>
  <si>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</si>
  <si>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</si>
  <si>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</si>
  <si>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</si>
  <si>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</si>
  <si>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</si>
  <si>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</si>
  <si>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</si>
  <si>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</si>
  <si>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</si>
  <si>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</si>
  <si>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</si>
  <si>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</si>
  <si>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</si>
  <si>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</si>
  <si>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</si>
  <si>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</si>
  <si>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</si>
  <si>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</si>
  <si>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</si>
  <si>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</si>
  <si>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</si>
  <si>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</si>
  <si>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</si>
  <si>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</si>
  <si>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</si>
  <si>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</si>
  <si>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</si>
  <si>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</si>
  <si>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</si>
  <si>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</si>
  <si>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</si>
  <si>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</si>
  <si>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</si>
  <si>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</si>
  <si>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</si>
  <si>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</si>
  <si>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</si>
  <si>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</si>
  <si>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</si>
  <si>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</si>
  <si>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</si>
  <si>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</si>
  <si>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</si>
  <si>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</si>
  <si>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</si>
  <si>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</si>
  <si>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</si>
  <si>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</si>
  <si>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</si>
  <si>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</si>
  <si>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</si>
  <si>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</si>
  <si>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</si>
  <si>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</si>
  <si>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</si>
  <si>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</si>
  <si>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</si>
  <si>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</si>
  <si>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</si>
  <si>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</si>
  <si>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</si>
  <si>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</si>
  <si>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</si>
  <si>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</si>
  <si>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</si>
  <si>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</si>
  <si>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</si>
  <si>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</si>
  <si>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</si>
  <si>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</si>
  <si>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</si>
  <si>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</si>
  <si>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</si>
  <si>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</si>
  <si>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</si>
  <si>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</si>
  <si>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</si>
  <si>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</si>
  <si>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</si>
  <si>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</si>
  <si>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</si>
  <si>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</si>
  <si>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</si>
  <si>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</si>
  <si>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</si>
  <si>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</si>
  <si>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</si>
  <si>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</si>
  <si>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</si>
  <si>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</si>
  <si>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</si>
  <si>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</si>
  <si>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</si>
  <si>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</si>
  <si>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</si>
  <si>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</si>
  <si>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</si>
  <si>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</si>
  <si>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</si>
  <si>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</si>
  <si>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</si>
  <si>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</si>
  <si>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</si>
  <si>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</si>
  <si>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</si>
  <si>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</si>
  <si>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</si>
  <si>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</si>
  <si>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</si>
  <si>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</si>
  <si>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</si>
  <si>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</si>
  <si>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</si>
  <si>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</si>
  <si>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</si>
  <si>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</si>
  <si>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</si>
  <si>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</si>
  <si>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</si>
  <si>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</si>
  <si>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</si>
  <si>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</si>
  <si>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</si>
  <si>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</si>
  <si>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</si>
  <si>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</si>
  <si>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</si>
  <si>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</si>
  <si>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</si>
  <si>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</si>
  <si>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</si>
  <si>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</si>
  <si>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</si>
  <si>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</si>
  <si>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</si>
  <si>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</si>
  <si>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</si>
  <si>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</si>
  <si>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</si>
  <si>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</si>
  <si>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</si>
  <si>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</si>
  <si>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</si>
  <si>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</si>
  <si>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</si>
  <si>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</si>
  <si>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</si>
  <si>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</si>
  <si>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</si>
  <si>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</si>
  <si>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</si>
  <si>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</si>
  <si>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</si>
  <si>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</si>
  <si>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</si>
  <si>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</si>
  <si>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</si>
  <si>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</si>
  <si>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</si>
  <si>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</si>
  <si>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</si>
  <si>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</si>
  <si>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</si>
  <si>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</si>
  <si>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</si>
  <si>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</si>
  <si>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</si>
  <si>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</si>
  <si>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</si>
  <si>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</si>
  <si>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</si>
  <si>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</si>
  <si>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</si>
  <si>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</si>
  <si>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</si>
  <si>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</si>
  <si>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</si>
  <si>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</si>
  <si>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</si>
  <si>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</si>
  <si>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</si>
  <si>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</si>
  <si>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</si>
  <si>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</si>
  <si>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</si>
  <si>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</si>
  <si>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</si>
  <si>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</si>
  <si>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</si>
  <si>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</si>
  <si>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</si>
  <si>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</si>
  <si>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</si>
  <si>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</si>
  <si>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</si>
  <si>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</si>
  <si>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</si>
  <si>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</si>
  <si>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</si>
  <si>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</si>
  <si>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</si>
  <si>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</si>
  <si>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</si>
  <si>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</si>
  <si>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</si>
  <si>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</si>
  <si>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</si>
  <si>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</si>
  <si>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</si>
  <si>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</si>
  <si>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</si>
  <si>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</si>
  <si>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</si>
  <si>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</si>
  <si>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</si>
  <si>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</si>
  <si>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</si>
  <si>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</si>
  <si>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</si>
  <si>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</si>
  <si>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</si>
  <si>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</si>
  <si>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</si>
  <si>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</si>
  <si>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</si>
  <si>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</si>
  <si>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</si>
  <si>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</si>
  <si>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</si>
  <si>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</si>
  <si>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</si>
  <si>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</si>
  <si>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</si>
  <si>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</si>
  <si>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</si>
  <si>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</si>
  <si>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</si>
  <si>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</si>
  <si>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</si>
  <si>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</si>
  <si>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</si>
  <si>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</si>
  <si>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</si>
  <si>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</si>
  <si>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</si>
  <si>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</si>
  <si>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</si>
  <si>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</si>
  <si>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</si>
  <si>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</si>
  <si>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</si>
  <si>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</si>
  <si>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</si>
  <si>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</si>
  <si>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</si>
  <si>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</si>
  <si>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</si>
  <si>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</si>
  <si>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</si>
  <si>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</si>
  <si>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</si>
  <si>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</si>
  <si>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</si>
  <si>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</si>
  <si>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</si>
  <si>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</si>
  <si>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</si>
  <si>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</si>
  <si>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</si>
  <si>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</si>
  <si>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</si>
  <si>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</si>
  <si>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</si>
  <si>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</si>
  <si>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</si>
  <si>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</si>
  <si>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</si>
  <si>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</si>
  <si>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</si>
  <si>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</si>
  <si>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</si>
  <si>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</si>
  <si>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</si>
  <si>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</si>
  <si>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</si>
  <si>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</si>
  <si>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</si>
  <si>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</si>
  <si>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</si>
  <si>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</si>
  <si>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</si>
  <si>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</si>
  <si>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</si>
  <si>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</si>
  <si>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</si>
  <si>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</si>
  <si>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</si>
  <si>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</si>
  <si>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</si>
  <si>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</si>
  <si>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</si>
  <si>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</si>
  <si>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</si>
  <si>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</si>
  <si>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</si>
  <si>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</si>
  <si>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</si>
  <si>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</si>
  <si>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</si>
  <si>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</si>
  <si>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</si>
  <si>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</si>
  <si>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</si>
  <si>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</si>
  <si>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</si>
  <si>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</si>
  <si>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</si>
  <si>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</si>
  <si>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</si>
  <si>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</si>
  <si>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</si>
  <si>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</si>
  <si>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</si>
  <si>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</si>
  <si>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</si>
  <si>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</si>
  <si>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</si>
  <si>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</si>
  <si>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</si>
  <si>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</si>
  <si>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</si>
  <si>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</si>
  <si>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</si>
  <si>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</si>
  <si>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</si>
  <si>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</si>
  <si>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</si>
  <si>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</si>
  <si>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</si>
  <si>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</si>
  <si>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</si>
  <si>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</si>
  <si>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</si>
  <si>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</si>
  <si>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</si>
  <si>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</si>
  <si>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</si>
  <si>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</si>
  <si>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</si>
  <si>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</si>
  <si>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</si>
  <si>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</si>
  <si>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</si>
  <si>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</si>
  <si>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</si>
  <si>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</si>
  <si>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</si>
  <si>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</si>
  <si>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</si>
  <si>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</si>
  <si>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</si>
  <si>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</si>
  <si>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</si>
  <si>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</si>
  <si>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</si>
  <si>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</si>
  <si>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</si>
  <si>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</si>
  <si>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</si>
  <si>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</si>
  <si>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</si>
  <si>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</si>
  <si>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</si>
  <si>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</si>
  <si>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</si>
  <si>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</si>
  <si>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</si>
  <si>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</si>
  <si>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</si>
  <si>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</si>
  <si>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</si>
  <si>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</si>
  <si>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</si>
  <si>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</si>
  <si>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</si>
  <si>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</si>
  <si>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</si>
  <si>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</si>
  <si>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</si>
  <si>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</si>
  <si>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</si>
  <si>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</si>
  <si>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</si>
  <si>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</si>
  <si>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</si>
  <si>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</si>
  <si>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</si>
  <si>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</si>
  <si>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</si>
  <si>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</si>
  <si>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</si>
  <si>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</si>
  <si>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</si>
  <si>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</si>
  <si>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</si>
  <si>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</si>
  <si>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</si>
  <si>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</si>
  <si>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</si>
  <si>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</si>
  <si>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</si>
  <si>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</si>
  <si>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</si>
  <si>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</si>
  <si>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</si>
  <si>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</si>
  <si>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</si>
  <si>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</si>
  <si>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</si>
  <si>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</si>
  <si>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</si>
  <si>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</si>
  <si>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</si>
  <si>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</si>
  <si>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</si>
  <si>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</si>
  <si>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</si>
  <si>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</si>
  <si>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</si>
  <si>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</si>
  <si>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</si>
  <si>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</si>
  <si>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</si>
  <si>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</si>
  <si>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</si>
  <si>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</si>
  <si>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</si>
  <si>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</si>
  <si>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</si>
  <si>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</si>
  <si>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</si>
  <si>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</si>
  <si>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</si>
  <si>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</si>
  <si>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</si>
  <si>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</si>
  <si>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</si>
  <si>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</si>
  <si>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</si>
  <si>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</si>
  <si>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</si>
  <si>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</si>
  <si>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</si>
  <si>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</si>
  <si>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</si>
  <si>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</si>
  <si>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</si>
  <si>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</si>
  <si>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</si>
  <si>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</si>
  <si>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</si>
  <si>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</si>
  <si>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</si>
  <si>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</si>
  <si>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</si>
  <si>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</si>
  <si>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</si>
  <si>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</si>
  <si>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</si>
  <si>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</si>
  <si>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</si>
  <si>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</si>
  <si>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</si>
  <si>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</si>
  <si>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</si>
  <si>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</si>
  <si>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</si>
  <si>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</si>
  <si>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</si>
  <si>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</si>
  <si>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</si>
  <si>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</si>
  <si>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</si>
  <si>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</si>
  <si>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</si>
  <si>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</si>
  <si>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</si>
  <si>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</si>
  <si>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</si>
  <si>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</si>
  <si>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</si>
  <si>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</si>
  <si>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</si>
  <si>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</si>
  <si>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</si>
  <si>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</si>
  <si>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</si>
  <si>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</si>
  <si>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</si>
  <si>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</si>
  <si>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</si>
  <si>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</si>
  <si>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</si>
  <si>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</si>
  <si>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</si>
  <si>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</si>
  <si>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</si>
  <si>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</si>
  <si>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</si>
  <si>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</si>
  <si>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</si>
  <si>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</si>
  <si>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</si>
  <si>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</si>
  <si>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</si>
  <si>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</si>
  <si>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</si>
  <si>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</si>
  <si>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</si>
  <si>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</si>
  <si>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</si>
  <si>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</si>
  <si>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</si>
  <si>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</si>
  <si>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</si>
  <si>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</si>
  <si>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</si>
  <si>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</si>
  <si>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</si>
  <si>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</si>
  <si>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</si>
  <si>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</si>
  <si>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</si>
  <si>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</si>
  <si>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</si>
  <si>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</si>
  <si>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</si>
  <si>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</si>
  <si>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</si>
  <si>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</si>
  <si>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</si>
  <si>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</si>
  <si>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</si>
  <si>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</si>
  <si>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</si>
  <si>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</si>
  <si>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</si>
  <si>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</si>
  <si>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</si>
  <si>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</si>
  <si>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</si>
  <si>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</si>
  <si>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</si>
  <si>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</si>
  <si>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</si>
  <si>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</si>
  <si>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</si>
  <si>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</si>
  <si>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</si>
  <si>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</si>
  <si>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</si>
  <si>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</si>
  <si>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</si>
  <si>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</si>
  <si>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</si>
  <si>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</si>
  <si>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</si>
  <si>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</si>
  <si>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</si>
  <si>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</si>
  <si>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</si>
  <si>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</si>
  <si>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</si>
  <si>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</si>
  <si>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</si>
  <si>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</si>
  <si>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</si>
  <si>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</si>
  <si>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</si>
  <si>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</si>
  <si>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</si>
  <si>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</si>
  <si>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</si>
  <si>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</si>
  <si>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</si>
  <si>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</si>
  <si>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</si>
  <si>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</si>
  <si>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</si>
  <si>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</si>
  <si>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</si>
  <si>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</si>
  <si>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</si>
  <si>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</si>
  <si>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</si>
  <si>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</si>
  <si>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</si>
  <si>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</si>
  <si>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</si>
  <si>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</si>
  <si>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</si>
  <si>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</si>
  <si>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</si>
  <si>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</si>
  <si>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</si>
  <si>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</si>
  <si>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</si>
  <si>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</si>
  <si>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</si>
  <si>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</si>
  <si>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</si>
  <si>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</si>
  <si>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</si>
  <si>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</si>
  <si>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</si>
  <si>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</si>
  <si>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</si>
  <si>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</si>
  <si>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</si>
  <si>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</si>
  <si>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</si>
  <si>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</si>
  <si>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</si>
  <si>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</si>
  <si>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</si>
  <si>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</si>
  <si>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</si>
  <si>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</si>
  <si>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</si>
  <si>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</si>
  <si>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</si>
  <si>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</si>
  <si>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</si>
  <si>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</si>
  <si>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</si>
  <si>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</si>
  <si>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</si>
  <si>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</si>
  <si>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</si>
  <si>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</si>
  <si>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</si>
  <si>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</si>
  <si>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</si>
  <si>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</si>
  <si>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</si>
  <si>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</si>
  <si>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</si>
  <si>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</si>
  <si>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</si>
  <si>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</si>
  <si>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</si>
  <si>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</si>
  <si>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</si>
  <si>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</si>
  <si>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</si>
  <si>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</si>
  <si>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</si>
  <si>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</si>
  <si>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</si>
  <si>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</si>
  <si>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</si>
  <si>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</si>
  <si>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</si>
  <si>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</si>
  <si>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</si>
  <si>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</si>
  <si>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</si>
  <si>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</si>
  <si>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</si>
  <si>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</si>
  <si>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</si>
  <si>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</si>
  <si>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</si>
  <si>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</si>
  <si>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</si>
  <si>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</si>
  <si>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</si>
  <si>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</si>
  <si>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</si>
  <si>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</si>
  <si>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</si>
  <si>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</si>
  <si>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</si>
  <si>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</si>
  <si>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</si>
  <si>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</si>
  <si>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</si>
  <si>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</si>
  <si>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</si>
  <si>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</si>
  <si>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</si>
  <si>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</si>
  <si>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</si>
  <si>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</si>
  <si>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</si>
  <si>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</si>
  <si>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</si>
  <si>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</si>
  <si>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</si>
  <si>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</si>
  <si>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</si>
  <si>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</si>
  <si>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</si>
  <si>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</si>
  <si>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</si>
  <si>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</si>
  <si>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</si>
  <si>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</si>
  <si>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</si>
  <si>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</si>
  <si>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</si>
  <si>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</si>
  <si>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</si>
  <si>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</si>
  <si>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</si>
  <si>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</si>
  <si>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</si>
  <si>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</si>
  <si>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</si>
  <si>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</si>
  <si>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</si>
  <si>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</si>
  <si>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</si>
  <si>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</si>
  <si>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</si>
  <si>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</si>
  <si>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</si>
  <si>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</si>
  <si>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</si>
  <si>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</si>
  <si>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</si>
  <si>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</si>
  <si>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</si>
  <si>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</si>
  <si>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</si>
  <si>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</si>
  <si>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</si>
  <si>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</si>
  <si>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</si>
  <si>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</si>
  <si>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</si>
  <si>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</si>
  <si>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</si>
  <si>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</si>
  <si>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</si>
  <si>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</si>
  <si>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</si>
  <si>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</si>
  <si>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</si>
  <si>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</si>
  <si>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</si>
  <si>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</si>
  <si>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</si>
  <si>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</si>
  <si>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</si>
  <si>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</si>
  <si>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</si>
  <si>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</si>
  <si>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</si>
  <si>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</si>
  <si>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</si>
  <si>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</si>
  <si>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</si>
  <si>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</si>
  <si>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</si>
  <si>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</si>
  <si>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</si>
  <si>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</si>
  <si>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</si>
  <si>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</si>
  <si>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</si>
  <si>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</si>
  <si>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</si>
  <si>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</si>
  <si>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</si>
  <si>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</si>
  <si>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</si>
  <si>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</si>
  <si>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</si>
  <si>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</si>
  <si>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</si>
  <si>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</si>
  <si>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</si>
  <si>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</si>
  <si>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</si>
  <si>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</si>
  <si>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</si>
  <si>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</si>
  <si>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</si>
  <si>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</si>
  <si>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</si>
  <si>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</si>
  <si>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</si>
  <si>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</si>
  <si>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</si>
  <si>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</si>
  <si>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</si>
  <si>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</si>
  <si>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</si>
  <si>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</si>
  <si>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</si>
  <si>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</si>
  <si>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</si>
  <si>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</si>
  <si>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</si>
  <si>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</si>
  <si>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</si>
  <si>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</si>
  <si>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</si>
  <si>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</si>
  <si>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</si>
  <si>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</si>
  <si>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</si>
  <si>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</si>
  <si>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</si>
  <si>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</si>
  <si>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</si>
  <si>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</si>
  <si>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</si>
  <si>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</si>
  <si>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</si>
  <si>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</si>
  <si>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</si>
  <si>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</si>
  <si>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</si>
  <si>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</si>
  <si>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</si>
  <si>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</si>
  <si>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</si>
  <si>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</si>
  <si>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</si>
  <si>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</si>
  <si>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</si>
  <si>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</si>
  <si>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</si>
  <si>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</si>
  <si>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</si>
  <si>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</si>
  <si>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</si>
  <si>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</si>
  <si>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</si>
  <si>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</si>
  <si>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</si>
  <si>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</si>
  <si>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</si>
  <si>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</si>
  <si>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</si>
  <si>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</si>
  <si>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</si>
  <si>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</si>
  <si>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</si>
  <si>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</si>
  <si>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</si>
  <si>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</si>
  <si>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</si>
  <si>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</si>
  <si>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</si>
  <si>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</si>
  <si>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</si>
  <si>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</si>
  <si>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</si>
  <si>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</si>
  <si>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</si>
  <si>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</si>
  <si>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</si>
  <si>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</si>
  <si>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</si>
  <si>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</si>
  <si>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</si>
  <si>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</si>
  <si>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</si>
  <si>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</si>
  <si>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</si>
  <si>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</si>
  <si>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</si>
  <si>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</si>
  <si>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</si>
  <si>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</si>
  <si>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</si>
  <si>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</si>
  <si>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</si>
  <si>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</si>
  <si>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</si>
  <si>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</si>
  <si>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</si>
  <si>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</si>
  <si>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</si>
  <si>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</si>
  <si>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</si>
  <si>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</si>
  <si>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</si>
  <si>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</si>
  <si>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</si>
  <si>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</si>
  <si>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</si>
  <si>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</si>
  <si>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</si>
  <si>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</si>
  <si>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</si>
  <si>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</si>
  <si>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</si>
  <si>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</si>
  <si>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</si>
  <si>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</si>
  <si>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</si>
  <si>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</si>
  <si>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</si>
  <si>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</si>
  <si>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</si>
  <si>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</si>
  <si>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</si>
  <si>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</si>
  <si>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</si>
  <si>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</si>
  <si>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</si>
  <si>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</si>
  <si>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</si>
  <si>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</si>
  <si>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</si>
  <si>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</si>
  <si>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</si>
  <si>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</si>
  <si>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</si>
  <si>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</si>
  <si>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</si>
  <si>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</si>
  <si>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</si>
  <si>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</si>
  <si>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</si>
  <si>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</si>
  <si>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</si>
  <si>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</si>
  <si>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</si>
  <si>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</si>
  <si>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</si>
  <si>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</si>
  <si>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</si>
  <si>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</si>
  <si>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</si>
  <si>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</si>
  <si>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</si>
  <si>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</si>
  <si>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</si>
  <si>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</si>
  <si>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</si>
  <si>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</si>
  <si>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</si>
  <si>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</si>
  <si>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</si>
  <si>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</si>
  <si>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</si>
  <si>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</si>
  <si>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</si>
  <si>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</si>
  <si>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</si>
  <si>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</si>
  <si>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</si>
  <si>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</si>
  <si>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</si>
  <si>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</si>
  <si>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</si>
  <si>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</si>
  <si>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</si>
  <si>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</si>
  <si>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</si>
  <si>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</si>
  <si>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</si>
  <si>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</si>
  <si>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</si>
  <si>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</si>
  <si>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</si>
  <si>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</si>
  <si>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</si>
  <si>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</si>
  <si>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</si>
  <si>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</si>
  <si>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</si>
  <si>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</si>
  <si>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</si>
  <si>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</si>
  <si>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</si>
  <si>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</si>
  <si>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</si>
  <si>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</si>
  <si>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</si>
  <si>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</si>
  <si>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</si>
  <si>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</si>
  <si>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</si>
  <si>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</si>
  <si>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</si>
  <si>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</si>
  <si>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</si>
  <si>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</si>
  <si>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</si>
  <si>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</si>
  <si>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</si>
  <si>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</si>
  <si>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</si>
  <si>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</si>
  <si>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</si>
  <si>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</si>
  <si>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</si>
  <si>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</si>
  <si>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</si>
  <si>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</si>
  <si>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</si>
  <si>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</si>
  <si>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</si>
  <si>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</si>
  <si>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</si>
  <si>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</si>
  <si>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</si>
  <si>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</si>
  <si>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</si>
  <si>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</si>
  <si>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</si>
  <si>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</si>
  <si>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</si>
  <si>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</si>
  <si>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</si>
  <si>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</si>
  <si>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</si>
  <si>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</si>
  <si>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</si>
  <si>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</si>
  <si>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</si>
  <si>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</si>
  <si>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</si>
  <si>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</si>
  <si>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</si>
  <si>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</si>
  <si>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</si>
  <si>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</si>
  <si>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</si>
  <si>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</si>
  <si>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</si>
  <si>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</si>
  <si>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</si>
  <si>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</si>
  <si>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</si>
  <si>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</si>
  <si>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</si>
  <si>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</si>
  <si>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</si>
  <si>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</si>
  <si>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</si>
  <si>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</si>
  <si>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</si>
  <si>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</si>
  <si>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</si>
  <si>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</si>
  <si>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</si>
  <si>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</si>
  <si>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</si>
  <si>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</si>
  <si>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</si>
  <si>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</si>
  <si>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</si>
  <si>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</si>
  <si>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</si>
  <si>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</si>
  <si>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</si>
  <si>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</si>
  <si>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</si>
  <si>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</si>
  <si>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</si>
  <si>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</si>
  <si>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</si>
  <si>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</si>
  <si>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</si>
  <si>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</si>
  <si>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</si>
  <si>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</si>
  <si>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</si>
  <si>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</si>
  <si>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</si>
  <si>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</si>
  <si>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</si>
  <si>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</si>
  <si>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</si>
  <si>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</si>
  <si>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</si>
  <si>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</si>
  <si>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</si>
  <si>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</si>
  <si>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</si>
  <si>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</si>
  <si>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</si>
  <si>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</si>
  <si>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</si>
  <si>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</si>
  <si>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</si>
  <si>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</si>
  <si>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</si>
  <si>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</si>
  <si>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</si>
  <si>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</si>
  <si>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</si>
  <si>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</si>
  <si>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</si>
  <si>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</si>
  <si>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</si>
  <si>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</si>
  <si>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</si>
  <si>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</si>
  <si>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</si>
  <si>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</si>
  <si>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</si>
  <si>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</si>
  <si>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</si>
  <si>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</si>
  <si>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</si>
  <si>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</si>
  <si>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</si>
  <si>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</si>
  <si>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</si>
  <si>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</si>
  <si>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</si>
  <si>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</si>
  <si>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</si>
  <si>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</si>
  <si>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</si>
  <si>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</si>
  <si>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</si>
  <si>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</si>
  <si>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</si>
  <si>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</si>
  <si>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</si>
  <si>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</si>
  <si>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</si>
  <si>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</si>
  <si>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</si>
  <si>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</si>
  <si>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</si>
  <si>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</si>
  <si>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</si>
  <si>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</si>
  <si>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</si>
  <si>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</si>
  <si>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</si>
  <si>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</si>
  <si>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</si>
  <si>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</si>
  <si>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</si>
  <si>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</si>
  <si>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</si>
  <si>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</si>
  <si>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</si>
  <si>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</si>
  <si>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</si>
  <si>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</si>
  <si>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</si>
  <si>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</si>
  <si>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</si>
  <si>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</si>
  <si>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</si>
  <si>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</si>
  <si>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</si>
  <si>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</si>
  <si>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</si>
  <si>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</si>
  <si>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</si>
  <si>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</si>
  <si>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</si>
  <si>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</si>
  <si>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</si>
  <si>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</si>
  <si>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</si>
  <si>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</si>
  <si>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</si>
  <si>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</si>
  <si>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</si>
  <si>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</si>
  <si>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</si>
  <si>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</si>
  <si>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</si>
  <si>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</si>
  <si>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</si>
  <si>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</si>
  <si>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</si>
  <si>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</si>
  <si>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</si>
  <si>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</si>
  <si>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</si>
  <si>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</si>
  <si>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</si>
  <si>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</si>
  <si>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</si>
  <si>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</si>
  <si>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</si>
  <si>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</si>
  <si>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</si>
  <si>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</si>
  <si>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</si>
  <si>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</si>
  <si>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</si>
  <si>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</si>
  <si>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</si>
  <si>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</si>
  <si>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</si>
  <si>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</si>
  <si>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</si>
  <si>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</si>
  <si>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</si>
  <si>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</si>
  <si>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</si>
  <si>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</si>
  <si>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</si>
  <si>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</si>
  <si>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</si>
  <si>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</si>
  <si>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</si>
  <si>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</si>
  <si>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</si>
  <si>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</si>
  <si>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</si>
  <si>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</si>
  <si>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</si>
  <si>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</si>
  <si>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</si>
  <si>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</si>
  <si>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</si>
  <si>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</si>
  <si>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</si>
  <si>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</si>
  <si>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</si>
  <si>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</si>
  <si>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</si>
  <si>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</si>
  <si>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</si>
  <si>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</si>
  <si>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</si>
  <si>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</si>
  <si>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</si>
  <si>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</si>
  <si>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</si>
  <si>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</si>
  <si>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</si>
  <si>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</si>
  <si>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</si>
  <si>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</si>
  <si>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</si>
  <si>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</si>
  <si>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</si>
  <si>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</si>
  <si>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</si>
  <si>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</si>
  <si>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</si>
  <si>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</si>
  <si>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</si>
  <si>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</si>
  <si>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</si>
  <si>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</si>
  <si>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</si>
  <si>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</si>
  <si>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</si>
  <si>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</si>
  <si>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</si>
  <si>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</si>
  <si>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</si>
  <si>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</si>
  <si>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</si>
  <si>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</si>
  <si>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</si>
  <si>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</si>
  <si>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</si>
  <si>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</si>
  <si>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</si>
  <si>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</si>
  <si>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</si>
  <si>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</si>
  <si>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</si>
  <si>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</si>
  <si>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</si>
  <si>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</si>
  <si>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</si>
  <si>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</si>
  <si>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</si>
  <si>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</si>
  <si>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</si>
  <si>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</si>
  <si>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</si>
  <si>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</si>
  <si>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</si>
  <si>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</si>
  <si>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</si>
  <si>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</si>
  <si>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</si>
  <si>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</si>
  <si>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</si>
  <si>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</si>
  <si>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</si>
  <si>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</si>
  <si>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</si>
  <si>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</si>
  <si>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</si>
  <si>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</si>
  <si>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</si>
  <si>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</si>
  <si>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</si>
  <si>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</si>
  <si>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</si>
  <si>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</si>
  <si>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</si>
  <si>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</si>
  <si>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</si>
  <si>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</si>
  <si>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</si>
  <si>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</si>
  <si>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</si>
  <si>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</si>
  <si>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</si>
  <si>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</si>
  <si>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</si>
  <si>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</si>
  <si>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</si>
  <si>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</si>
  <si>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</si>
  <si>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</si>
  <si>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</si>
  <si>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</si>
  <si>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</si>
  <si>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</si>
  <si>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</si>
  <si>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</si>
  <si>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</si>
  <si>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</si>
  <si>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</si>
  <si>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</si>
  <si>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</si>
  <si>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</si>
  <si>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</si>
  <si>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</si>
  <si>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</si>
  <si>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</si>
  <si>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</si>
  <si>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</si>
  <si>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</si>
  <si>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</si>
  <si>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</si>
  <si>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</si>
  <si>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</si>
  <si>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</si>
  <si>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</si>
  <si>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</si>
  <si>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</si>
  <si>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</si>
  <si>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</si>
  <si>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</si>
  <si>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</si>
  <si>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</si>
  <si>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</si>
  <si>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</si>
  <si>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</si>
  <si>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</si>
  <si>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</si>
  <si>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</si>
  <si>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</si>
  <si>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</si>
  <si>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</si>
  <si>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</si>
  <si>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</si>
  <si>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</si>
  <si>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</si>
  <si>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</si>
  <si>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</si>
  <si>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</si>
  <si>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</si>
  <si>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</si>
  <si>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</si>
  <si>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</si>
  <si>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</si>
  <si>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</si>
  <si>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</si>
  <si>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</si>
  <si>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</si>
  <si>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</si>
  <si>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</si>
  <si>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</si>
  <si>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</si>
  <si>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</si>
  <si>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</si>
  <si>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</si>
  <si>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</si>
  <si>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</si>
  <si>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</si>
  <si>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</si>
  <si>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</si>
  <si>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</si>
  <si>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</si>
  <si>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</si>
  <si>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</si>
  <si>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</si>
  <si>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</si>
  <si>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</si>
  <si>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</si>
  <si>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</si>
  <si>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</si>
  <si>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</si>
  <si>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</si>
  <si>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</si>
  <si>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</si>
  <si>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</si>
  <si>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</si>
  <si>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</si>
  <si>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</si>
  <si>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</si>
  <si>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</si>
  <si>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</si>
  <si>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</si>
  <si>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</si>
  <si>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</si>
  <si>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</si>
  <si>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</si>
  <si>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</si>
  <si>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</si>
  <si>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</si>
  <si>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</si>
  <si>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</si>
  <si>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</si>
  <si>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</si>
  <si>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</si>
  <si>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</si>
  <si>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</si>
  <si>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</si>
  <si>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</si>
  <si>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</si>
  <si>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</si>
  <si>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</si>
  <si>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</si>
  <si>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</si>
  <si>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</si>
  <si>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</si>
  <si>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</si>
  <si>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</si>
  <si>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</si>
  <si>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</si>
  <si>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</si>
  <si>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</si>
  <si>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</si>
  <si>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</si>
  <si>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</si>
  <si>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</si>
  <si>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</si>
  <si>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</si>
  <si>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</si>
  <si>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</si>
  <si>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</si>
  <si>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</si>
  <si>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</si>
  <si>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</si>
  <si>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</si>
  <si>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</si>
  <si>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</si>
  <si>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</si>
  <si>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</si>
  <si>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</si>
  <si>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</si>
  <si>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</si>
  <si>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</si>
  <si>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</si>
  <si>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</si>
  <si>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</si>
  <si>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</si>
  <si>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</si>
  <si>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</si>
  <si>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</si>
  <si>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</si>
  <si>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</si>
  <si>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</si>
  <si>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</si>
  <si>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</si>
  <si>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</si>
  <si>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</si>
  <si>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</si>
  <si>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</si>
  <si>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</si>
  <si>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</si>
  <si>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</si>
  <si>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</si>
  <si>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</si>
  <si>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</si>
  <si>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</si>
  <si>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</si>
  <si>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</si>
  <si>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</si>
  <si>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</si>
  <si>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</si>
  <si>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</si>
  <si>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</si>
  <si>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</si>
  <si>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</si>
  <si>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</si>
  <si>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</si>
  <si>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</si>
  <si>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</si>
  <si>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</si>
  <si>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</si>
  <si>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</si>
  <si>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</si>
  <si>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</si>
  <si>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</si>
  <si>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</si>
  <si>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</si>
  <si>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</si>
  <si>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</si>
  <si>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</si>
  <si>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</si>
  <si>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</si>
  <si>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</si>
  <si>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</si>
  <si>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</si>
  <si>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</si>
  <si>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</si>
  <si>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</si>
  <si>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</si>
  <si>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</si>
  <si>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</si>
  <si>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</si>
  <si>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</si>
  <si>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</si>
  <si>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</si>
  <si>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</si>
  <si>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</si>
  <si>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</si>
  <si>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</si>
  <si>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</si>
  <si>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</si>
  <si>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</si>
  <si>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</si>
  <si>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</si>
  <si>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</si>
  <si>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</si>
  <si>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</si>
  <si>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</si>
  <si>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</si>
  <si>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</si>
  <si>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</si>
  <si>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</si>
  <si>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</si>
  <si>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</si>
  <si>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</si>
  <si>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</si>
  <si>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</si>
  <si>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</si>
  <si>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</si>
  <si>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</si>
  <si>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</si>
  <si>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</si>
  <si>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</si>
  <si>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</si>
  <si>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</si>
  <si>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</si>
  <si>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</si>
  <si>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</si>
  <si>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</si>
  <si>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</si>
  <si>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</si>
  <si>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</si>
  <si>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</si>
  <si>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</si>
  <si>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</si>
  <si>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</si>
  <si>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</si>
  <si>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</si>
  <si>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</si>
  <si>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</si>
  <si>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</si>
  <si>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</si>
  <si>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</si>
  <si>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</si>
  <si>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</si>
  <si>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</si>
  <si>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</si>
  <si>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</si>
  <si>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</si>
  <si>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</si>
  <si>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</si>
  <si>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</si>
  <si>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</si>
  <si>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</si>
  <si>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</si>
  <si>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</si>
  <si>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</si>
  <si>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</si>
  <si>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</si>
  <si>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</si>
  <si>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</si>
  <si>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</si>
  <si>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</si>
  <si>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</si>
  <si>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</si>
  <si>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</si>
  <si>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</si>
  <si>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</si>
  <si>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</si>
  <si>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</si>
  <si>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</si>
  <si>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</si>
  <si>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</si>
  <si>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</si>
  <si>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</si>
  <si>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</si>
  <si>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</si>
  <si>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</si>
  <si>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</si>
  <si>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</si>
  <si>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</si>
  <si>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</si>
  <si>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</si>
  <si>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</si>
  <si>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</si>
  <si>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</si>
  <si>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</si>
  <si>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</si>
  <si>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</si>
  <si>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</si>
  <si>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</si>
  <si>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</si>
  <si>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</si>
  <si>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</si>
  <si>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</si>
  <si>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</si>
  <si>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</si>
  <si>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</si>
  <si>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</si>
  <si>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</si>
  <si>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</si>
  <si>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</si>
  <si>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</si>
  <si>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</si>
  <si>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</si>
  <si>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</si>
  <si>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</si>
  <si>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</si>
  <si>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</si>
  <si>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</si>
  <si>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</si>
  <si>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</si>
  <si>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</si>
  <si>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</si>
  <si>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</si>
  <si>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</si>
  <si>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</si>
  <si>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</si>
  <si>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</si>
  <si>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</si>
  <si>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</si>
  <si>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</si>
  <si>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</si>
  <si>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</si>
  <si>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</si>
  <si>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</si>
  <si>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</si>
  <si>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</si>
  <si>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</si>
  <si>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</si>
  <si>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</si>
  <si>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</si>
  <si>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</si>
  <si>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</si>
  <si>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</si>
  <si>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</si>
  <si>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</si>
  <si>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</si>
  <si>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</si>
  <si>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</si>
  <si>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</si>
  <si>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</si>
  <si>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</si>
  <si>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</si>
  <si>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</si>
  <si>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</si>
  <si>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</si>
  <si>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</si>
  <si>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</si>
  <si>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</si>
  <si>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</si>
  <si>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</si>
  <si>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</si>
  <si>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</si>
  <si>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</si>
  <si>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</si>
  <si>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</si>
  <si>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</si>
  <si>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</si>
  <si>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</si>
  <si>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</si>
  <si>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</si>
  <si>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</si>
  <si>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</si>
  <si>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</si>
  <si>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</si>
  <si>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</si>
  <si>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</si>
  <si>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</si>
  <si>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</si>
  <si>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</si>
  <si>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</si>
  <si>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</si>
  <si>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</si>
  <si>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</si>
  <si>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</si>
  <si>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</si>
  <si>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</si>
  <si>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</si>
  <si>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</si>
  <si>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</si>
  <si>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</si>
  <si>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</si>
  <si>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</si>
  <si>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</si>
  <si>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</si>
  <si>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</si>
  <si>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</si>
  <si>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</si>
  <si>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</si>
  <si>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</si>
  <si>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</si>
  <si>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</si>
  <si>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</si>
  <si>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</si>
  <si>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</si>
  <si>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</si>
  <si>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</si>
  <si>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</si>
  <si>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</si>
  <si>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</si>
  <si>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</si>
  <si>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</si>
  <si>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</si>
  <si>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</si>
  <si>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</si>
  <si>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</si>
  <si>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</si>
  <si>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</si>
  <si>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</si>
  <si>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</si>
  <si>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</si>
  <si>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</si>
  <si>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</si>
  <si>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</si>
  <si>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</si>
  <si>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</si>
  <si>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</si>
  <si>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</si>
  <si>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</si>
  <si>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</si>
  <si>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</si>
  <si>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</si>
  <si>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</si>
  <si>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</si>
  <si>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</si>
  <si>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</si>
  <si>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</si>
  <si>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</si>
  <si>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</si>
  <si>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</si>
  <si>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</si>
  <si>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</si>
  <si>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</si>
  <si>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</si>
  <si>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</si>
  <si>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</si>
  <si>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</si>
  <si>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</si>
  <si>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</si>
  <si>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</si>
  <si>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</si>
  <si>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</si>
  <si>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</si>
  <si>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</si>
  <si>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</si>
  <si>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</si>
  <si>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</si>
  <si>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</si>
  <si>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</si>
  <si>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</si>
  <si>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</si>
  <si>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</si>
  <si>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</si>
  <si>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</si>
  <si>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</si>
  <si>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</si>
  <si>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</si>
  <si>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</si>
  <si>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</si>
  <si>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</si>
  <si>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</si>
  <si>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</si>
  <si>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</si>
  <si>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</si>
  <si>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</si>
  <si>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</si>
  <si>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</si>
  <si>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</si>
  <si>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</si>
  <si>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</si>
  <si>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</si>
  <si>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</si>
  <si>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</si>
  <si>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</si>
  <si>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</si>
  <si>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</si>
  <si>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</si>
  <si>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</si>
  <si>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</si>
  <si>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</si>
  <si>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</si>
  <si>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</si>
  <si>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</si>
  <si>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</si>
  <si>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</si>
  <si>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</si>
  <si>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</si>
  <si>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</si>
  <si>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</si>
  <si>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</si>
  <si>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</si>
  <si>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</si>
  <si>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</si>
  <si>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</si>
  <si>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</si>
  <si>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</si>
  <si>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</si>
  <si>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</si>
  <si>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</si>
  <si>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</si>
  <si>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</si>
  <si>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</si>
  <si>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</si>
  <si>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</si>
  <si>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</si>
  <si>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</si>
  <si>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</si>
  <si>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</si>
  <si>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</si>
  <si>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</si>
  <si>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</si>
  <si>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</si>
  <si>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</si>
  <si>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</si>
  <si>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</si>
  <si>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</si>
  <si>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</si>
  <si>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</si>
  <si>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</si>
  <si>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</si>
  <si>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</si>
  <si>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</si>
  <si>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</si>
  <si>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</si>
  <si>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</si>
  <si>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</si>
  <si>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</si>
  <si>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</si>
  <si>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</si>
  <si>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</si>
  <si>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</si>
  <si>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</si>
  <si>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</si>
  <si>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</si>
  <si>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</si>
  <si>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</si>
  <si>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</si>
  <si>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</si>
  <si>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</si>
  <si>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</si>
  <si>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</si>
  <si>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</si>
  <si>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</si>
  <si>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</si>
  <si>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</si>
  <si>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</si>
  <si>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</si>
  <si>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</si>
  <si>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</si>
  <si>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</si>
  <si>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</si>
  <si>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</si>
  <si>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</si>
  <si>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</si>
  <si>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</si>
  <si>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</si>
  <si>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</si>
  <si>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</si>
  <si>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</si>
  <si>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</si>
  <si>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</si>
  <si>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</si>
  <si>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</si>
  <si>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</si>
  <si>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</si>
  <si>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</si>
  <si>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</si>
  <si>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</si>
  <si>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</si>
  <si>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</si>
  <si>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</si>
  <si>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</si>
  <si>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</si>
  <si>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</si>
  <si>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</si>
  <si>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</si>
  <si>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</si>
  <si>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</si>
  <si>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</si>
  <si>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</si>
  <si>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</si>
  <si>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</si>
  <si>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</si>
  <si>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</si>
  <si>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</si>
  <si>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</si>
  <si>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</si>
  <si>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</si>
  <si>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</si>
  <si>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</si>
  <si>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</si>
  <si>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</si>
  <si>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</si>
  <si>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</si>
  <si>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</si>
  <si>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</si>
  <si>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</si>
  <si>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</si>
  <si>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</si>
  <si>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</si>
  <si>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</si>
  <si>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</si>
  <si>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</si>
  <si>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</si>
  <si>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</si>
  <si>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</si>
  <si>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</si>
  <si>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</si>
  <si>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</si>
  <si>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</si>
  <si>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</si>
  <si>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</si>
  <si>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</si>
  <si>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</si>
  <si>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</si>
  <si>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</si>
  <si>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</si>
  <si>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</si>
  <si>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</si>
  <si>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</si>
  <si>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</si>
  <si>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</si>
  <si>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</si>
  <si>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</si>
  <si>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</si>
  <si>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</si>
  <si>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</si>
  <si>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</si>
  <si>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</si>
  <si>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</si>
  <si>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</si>
  <si>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</si>
  <si>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</si>
  <si>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</si>
  <si>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</si>
  <si>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</si>
  <si>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</si>
  <si>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</si>
  <si>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</si>
  <si>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</si>
  <si>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</si>
  <si>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</si>
  <si>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</si>
  <si>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</si>
  <si>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</si>
  <si>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</si>
  <si>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</si>
  <si>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</si>
  <si>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</si>
  <si>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</si>
  <si>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</si>
  <si>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</si>
  <si>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</si>
  <si>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</si>
  <si>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</si>
  <si>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</si>
  <si>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</si>
  <si>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</si>
  <si>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</si>
  <si>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</si>
  <si>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</si>
  <si>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</si>
  <si>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</si>
  <si>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</si>
  <si>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</si>
  <si>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</si>
  <si>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</si>
  <si>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</si>
  <si>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</si>
  <si>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</si>
  <si>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</si>
  <si>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</si>
  <si>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</si>
  <si>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</si>
  <si>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</si>
  <si>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</si>
  <si>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</si>
  <si>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</si>
  <si>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</si>
  <si>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</si>
  <si>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</si>
  <si>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</si>
  <si>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</si>
  <si>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</si>
  <si>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</si>
  <si>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</si>
  <si>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</si>
  <si>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</si>
  <si>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</si>
  <si>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</si>
  <si>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</si>
  <si>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</si>
  <si>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</si>
  <si>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</si>
  <si>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</si>
  <si>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</si>
  <si>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</si>
  <si>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</si>
  <si>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</si>
  <si>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</si>
  <si>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</si>
  <si>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</si>
  <si>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</si>
  <si>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</si>
  <si>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</si>
  <si>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</si>
  <si>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</si>
  <si>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</si>
  <si>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</si>
  <si>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</si>
  <si>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</si>
  <si>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</si>
  <si>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</si>
  <si>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</si>
  <si>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</si>
  <si>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</si>
  <si>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</si>
  <si>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</si>
  <si>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</si>
  <si>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</si>
  <si>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</si>
  <si>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</si>
  <si>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</si>
  <si>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</si>
  <si>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</si>
  <si>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</si>
  <si>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</si>
  <si>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</si>
  <si>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</si>
  <si>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</si>
  <si>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</si>
  <si>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</si>
  <si>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</si>
  <si>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</si>
  <si>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</si>
  <si>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</si>
  <si>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</si>
  <si>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</si>
  <si>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</si>
  <si>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</si>
  <si>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</si>
  <si>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</si>
  <si>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</si>
  <si>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</si>
  <si>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</si>
  <si>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</si>
  <si>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</si>
  <si>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</si>
  <si>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</si>
  <si>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</si>
  <si>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</si>
  <si>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</si>
  <si>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</si>
  <si>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</si>
  <si>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</si>
  <si>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</si>
  <si>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</si>
  <si>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</si>
  <si>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</si>
  <si>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</si>
  <si>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</si>
  <si>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</si>
  <si>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</si>
  <si>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</si>
  <si>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</si>
  <si>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</si>
  <si>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</si>
  <si>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</si>
  <si>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</si>
  <si>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</si>
  <si>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</si>
  <si>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</si>
  <si>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</si>
  <si>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</si>
  <si>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</si>
  <si>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</si>
  <si>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</si>
  <si>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</si>
  <si>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</si>
  <si>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</si>
  <si>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</si>
  <si>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</si>
  <si>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</si>
  <si>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</si>
  <si>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</si>
  <si>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</si>
  <si>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</si>
  <si>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</si>
  <si>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</si>
  <si>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</si>
  <si>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</si>
  <si>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</si>
  <si>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</si>
  <si>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</si>
  <si>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</si>
  <si>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</si>
  <si>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</si>
  <si>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</si>
  <si>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</si>
  <si>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</si>
  <si>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</si>
  <si>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</si>
  <si>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</si>
  <si>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</si>
  <si>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</si>
  <si>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</si>
  <si>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</si>
  <si>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</si>
  <si>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</si>
  <si>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</si>
  <si>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</si>
  <si>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</si>
  <si>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</si>
  <si>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</si>
  <si>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</si>
  <si>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</si>
  <si>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</si>
  <si>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</si>
  <si>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</si>
  <si>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</si>
  <si>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</si>
  <si>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</si>
  <si>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</si>
  <si>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</si>
  <si>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</si>
  <si>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</si>
  <si>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</si>
  <si>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</si>
  <si>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</si>
  <si>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</si>
  <si>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</si>
  <si>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</si>
  <si>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</si>
  <si>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</si>
  <si>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</si>
  <si>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</si>
  <si>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</si>
  <si>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</si>
  <si>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</si>
  <si>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</si>
  <si>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</si>
  <si>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</si>
  <si>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</si>
  <si>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</si>
  <si>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</si>
  <si>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</si>
  <si>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</si>
  <si>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</si>
  <si>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</si>
  <si>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</si>
  <si>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</si>
  <si>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</si>
  <si>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</si>
  <si>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</si>
  <si>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</si>
  <si>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</si>
  <si>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</si>
  <si>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</si>
  <si>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</si>
  <si>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</si>
  <si>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</si>
  <si>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</si>
  <si>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</si>
  <si>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</si>
  <si>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</si>
  <si>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</si>
  <si>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</si>
  <si>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</si>
  <si>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</si>
  <si>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</si>
  <si>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</si>
  <si>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</si>
  <si>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</si>
  <si>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</si>
  <si>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</si>
  <si>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</si>
  <si>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</si>
  <si>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</si>
  <si>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</si>
  <si>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</si>
  <si>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</si>
  <si>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</si>
  <si>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</si>
  <si>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</si>
  <si>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</si>
  <si>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</si>
  <si>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</si>
  <si>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</si>
  <si>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</si>
  <si>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</si>
  <si>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</si>
  <si>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</si>
  <si>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</si>
  <si>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</si>
  <si>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</si>
  <si>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</si>
  <si>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</si>
  <si>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</si>
  <si>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</si>
  <si>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</si>
  <si>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</si>
  <si>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</si>
  <si>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</si>
  <si>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</si>
  <si>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</si>
  <si>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</si>
  <si>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</si>
  <si>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</si>
  <si>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</si>
  <si>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</si>
  <si>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</si>
  <si>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</si>
  <si>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</si>
  <si>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</si>
  <si>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</si>
  <si>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</si>
  <si>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</si>
  <si>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</si>
  <si>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</si>
  <si>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</si>
  <si>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</si>
  <si>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</si>
  <si>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</si>
  <si>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</si>
  <si>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</si>
  <si>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</si>
  <si>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</si>
  <si>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</si>
  <si>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</si>
  <si>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</si>
  <si>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</si>
  <si>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</si>
  <si>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</si>
  <si>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</si>
  <si>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</si>
  <si>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</si>
  <si>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</si>
  <si>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</si>
  <si>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</si>
  <si>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</si>
  <si>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</si>
  <si>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</si>
  <si>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</si>
  <si>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</si>
  <si>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</si>
  <si>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</si>
  <si>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</si>
  <si>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</si>
  <si>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</si>
  <si>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</si>
  <si>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</si>
  <si>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</si>
  <si>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</si>
  <si>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</si>
  <si>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</si>
  <si>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</si>
  <si>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</si>
  <si>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</si>
  <si>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</si>
  <si>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</si>
  <si>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</si>
  <si>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</si>
  <si>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</si>
  <si>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</si>
  <si>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</si>
  <si>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</si>
  <si>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</si>
  <si>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</si>
  <si>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</si>
  <si>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</si>
  <si>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</si>
  <si>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</si>
  <si>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</si>
  <si>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</si>
  <si>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</si>
  <si>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</si>
  <si>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</si>
  <si>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</si>
  <si>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</si>
  <si>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</si>
  <si>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</si>
  <si>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</si>
  <si>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</si>
  <si>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</si>
  <si>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</si>
  <si>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</si>
  <si>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</si>
  <si>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</si>
  <si>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</si>
  <si>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</si>
  <si>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</si>
  <si>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</si>
  <si>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</si>
  <si>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</si>
  <si>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</si>
  <si>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</si>
  <si>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</si>
  <si>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</si>
  <si>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</si>
  <si>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</si>
  <si>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</si>
  <si>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</si>
  <si>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</si>
  <si>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</si>
  <si>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</si>
  <si>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</si>
  <si>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</si>
  <si>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</si>
  <si>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</si>
  <si>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</si>
  <si>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</si>
  <si>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</si>
  <si>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</si>
  <si>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</si>
  <si>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</si>
  <si>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</si>
  <si>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</si>
  <si>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</si>
  <si>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</si>
  <si>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</si>
  <si>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</si>
  <si>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</si>
  <si>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</si>
  <si>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</si>
  <si>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</si>
  <si>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</si>
  <si>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</si>
  <si>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</si>
  <si>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</si>
  <si>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</si>
  <si>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</si>
  <si>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</si>
  <si>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</si>
  <si>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</si>
  <si>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</si>
  <si>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</si>
  <si>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</si>
  <si>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</si>
  <si>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</si>
  <si>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</si>
  <si>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</si>
  <si>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</si>
  <si>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</si>
  <si>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</si>
  <si>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</si>
  <si>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</si>
  <si>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</si>
  <si>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</si>
  <si>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</si>
  <si>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</si>
  <si>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</si>
  <si>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</si>
  <si>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</si>
  <si>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</si>
  <si>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</si>
  <si>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</si>
  <si>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</si>
  <si>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</si>
  <si>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</si>
  <si>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</si>
  <si>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</si>
  <si>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</si>
  <si>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</si>
  <si>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</si>
  <si>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</si>
  <si>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</si>
  <si>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</si>
  <si>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</si>
  <si>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</si>
  <si>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</si>
  <si>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</si>
  <si>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</si>
  <si>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</si>
  <si>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</si>
  <si>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</si>
  <si>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</si>
  <si>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</si>
  <si>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</si>
  <si>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</si>
  <si>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</si>
  <si>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</si>
  <si>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</si>
  <si>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</si>
  <si>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</si>
  <si>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</si>
  <si>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</si>
  <si>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</si>
  <si>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</si>
  <si>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</si>
  <si>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</si>
  <si>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</si>
  <si>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</si>
  <si>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</si>
  <si>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</si>
  <si>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</si>
  <si>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</si>
  <si>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</si>
  <si>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</si>
  <si>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</si>
  <si>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</si>
  <si>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</si>
  <si>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</si>
  <si>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</si>
  <si>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</si>
  <si>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</si>
  <si>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</si>
  <si>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</si>
  <si>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</si>
  <si>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</si>
  <si>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</si>
  <si>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</si>
  <si>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</si>
  <si>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</si>
  <si>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</si>
  <si>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</si>
  <si>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</si>
  <si>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</si>
  <si>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</si>
  <si>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</si>
  <si>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</si>
  <si>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</si>
  <si>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</si>
  <si>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</si>
  <si>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</si>
  <si>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</si>
  <si>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</si>
  <si>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</si>
  <si>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</si>
  <si>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</si>
  <si>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</si>
  <si>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</si>
  <si>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</si>
  <si>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</si>
  <si>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</si>
  <si>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</si>
  <si>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</si>
  <si>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</si>
  <si>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</si>
  <si>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</si>
  <si>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</si>
  <si>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</si>
  <si>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</si>
  <si>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</si>
  <si>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</si>
  <si>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</si>
  <si>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</si>
  <si>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</si>
  <si>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</si>
  <si>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</si>
  <si>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</si>
  <si>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</si>
  <si>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</si>
  <si>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</si>
  <si>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</si>
  <si>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</si>
  <si>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</si>
  <si>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</si>
  <si>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</si>
  <si>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</si>
  <si>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</si>
  <si>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</si>
  <si>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</si>
  <si>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</si>
  <si>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</si>
  <si>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</si>
  <si>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</si>
  <si>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</si>
  <si>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</si>
  <si>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</si>
  <si>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</si>
  <si>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</si>
  <si>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</si>
  <si>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</si>
  <si>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</si>
  <si>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</si>
  <si>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</si>
  <si>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</si>
  <si>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</si>
  <si>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</si>
  <si>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</si>
  <si>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</si>
  <si>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</si>
  <si>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</si>
  <si>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</si>
  <si>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</si>
  <si>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</si>
  <si>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</si>
  <si>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</si>
  <si>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</si>
  <si>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</si>
  <si>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</si>
  <si>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</si>
  <si>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</si>
  <si>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</si>
  <si>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</si>
  <si>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</si>
  <si>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</si>
  <si>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</si>
  <si>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</si>
  <si>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</si>
  <si>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</si>
  <si>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</si>
  <si>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</si>
  <si>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</si>
  <si>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</si>
  <si>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</si>
  <si>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</si>
  <si>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</si>
  <si>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</si>
  <si>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</si>
  <si>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</si>
  <si>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</si>
  <si>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</si>
  <si>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</si>
  <si>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</si>
  <si>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</si>
  <si>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</si>
  <si>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</si>
  <si>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</si>
  <si>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</si>
  <si>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</si>
  <si>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</si>
  <si>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</si>
  <si>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</si>
  <si>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</si>
  <si>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</si>
  <si>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</si>
  <si>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</si>
  <si>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</si>
  <si>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</si>
  <si>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</si>
  <si>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</si>
  <si>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</si>
  <si>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</si>
  <si>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</si>
  <si>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</si>
  <si>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</si>
  <si>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</si>
  <si>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</si>
  <si>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</si>
  <si>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</si>
  <si>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</si>
  <si>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</si>
  <si>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</si>
  <si>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</si>
  <si>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</si>
  <si>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</si>
  <si>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</si>
  <si>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</si>
  <si>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</si>
  <si>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</si>
  <si>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</si>
  <si>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</si>
  <si>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</si>
  <si>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</si>
  <si>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</si>
  <si>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</si>
  <si>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</si>
  <si>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</si>
  <si>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</si>
  <si>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</si>
  <si>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</si>
  <si>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</si>
  <si>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</si>
  <si>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</si>
  <si>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</si>
  <si>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</si>
  <si>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</si>
  <si>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</si>
  <si>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</si>
  <si>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</si>
  <si>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</si>
  <si>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</si>
  <si>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</si>
  <si>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</si>
  <si>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</si>
  <si>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</si>
  <si>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</si>
  <si>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</si>
  <si>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</si>
  <si>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</si>
  <si>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</si>
  <si>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</si>
  <si>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</si>
  <si>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</si>
  <si>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</si>
  <si>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</si>
  <si>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</si>
  <si>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</si>
  <si>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</si>
  <si>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</si>
  <si>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</si>
  <si>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</si>
  <si>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</si>
  <si>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</si>
  <si>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</si>
  <si>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</si>
  <si>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</si>
  <si>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</si>
  <si>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</si>
  <si>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</si>
  <si>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</si>
  <si>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</si>
  <si>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</si>
  <si>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</si>
  <si>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</si>
  <si>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</si>
  <si>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</si>
  <si>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</si>
  <si>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</si>
  <si>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</si>
  <si>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</si>
  <si>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</si>
  <si>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</si>
  <si>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</si>
  <si>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</si>
  <si>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</si>
  <si>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</si>
  <si>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</si>
  <si>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</si>
  <si>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</si>
  <si>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</si>
  <si>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</si>
  <si>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</si>
  <si>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</si>
  <si>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</si>
  <si>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</si>
  <si>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</si>
  <si>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</si>
  <si>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</si>
  <si>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</si>
  <si>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</si>
  <si>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</si>
  <si>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</si>
  <si>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</si>
  <si>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</si>
  <si>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</si>
  <si>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</si>
  <si>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</si>
  <si>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</si>
  <si>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</si>
  <si>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</si>
  <si>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</si>
  <si>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</si>
  <si>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</si>
  <si>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</si>
  <si>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</si>
  <si>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</si>
  <si>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</si>
  <si>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</si>
  <si>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</si>
  <si>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</si>
  <si>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</si>
  <si>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</si>
  <si>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</si>
  <si>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</si>
  <si>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</si>
  <si>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</si>
  <si>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</si>
  <si>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</si>
  <si>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</si>
  <si>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</si>
  <si>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</si>
  <si>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</si>
  <si>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</si>
  <si>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</si>
  <si>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</si>
  <si>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</si>
  <si>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</si>
  <si>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</si>
  <si>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</si>
  <si>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</si>
  <si>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</si>
  <si>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</si>
  <si>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</si>
  <si>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</si>
  <si>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</si>
  <si>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</si>
  <si>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</si>
  <si>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</si>
  <si>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</si>
  <si>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</si>
  <si>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</si>
  <si>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</si>
  <si>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</si>
  <si>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</si>
  <si>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</si>
  <si>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</si>
  <si>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</si>
  <si>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</si>
  <si>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</si>
  <si>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</si>
  <si>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</si>
  <si>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</si>
  <si>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</si>
  <si>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</si>
  <si>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</si>
  <si>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</si>
  <si>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</si>
  <si>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</si>
  <si>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</si>
  <si>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</si>
  <si>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</si>
  <si>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</si>
  <si>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</si>
  <si>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</si>
  <si>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</si>
  <si>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</si>
  <si>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</si>
  <si>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</si>
  <si>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</si>
  <si>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</si>
  <si>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</si>
  <si>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</si>
  <si>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</si>
  <si>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</si>
  <si>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</si>
  <si>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</si>
  <si>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</si>
  <si>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</si>
  <si>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</si>
  <si>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</si>
  <si>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</si>
  <si>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</si>
  <si>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</si>
  <si>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</si>
  <si>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</si>
  <si>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</si>
  <si>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</si>
  <si>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</si>
  <si>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</si>
  <si>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</si>
  <si>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</si>
  <si>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</si>
  <si>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</si>
  <si>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</si>
  <si>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</si>
  <si>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</si>
  <si>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</si>
  <si>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</si>
  <si>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</si>
  <si>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</si>
  <si>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</si>
  <si>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</si>
  <si>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</si>
  <si>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</si>
  <si>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</si>
  <si>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</si>
  <si>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</si>
  <si>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</si>
  <si>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</si>
  <si>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</si>
  <si>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</si>
  <si>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</si>
  <si>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</si>
  <si>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</si>
  <si>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</si>
  <si>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</si>
  <si>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</si>
  <si>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</si>
  <si>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</si>
  <si>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</si>
  <si>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</si>
  <si>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</si>
  <si>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</si>
  <si>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</si>
  <si>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</si>
  <si>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</si>
  <si>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</si>
  <si>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</si>
  <si>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</si>
  <si>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</si>
  <si>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</si>
  <si>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</si>
  <si>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</si>
  <si>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</si>
  <si>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</si>
  <si>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</si>
  <si>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</si>
  <si>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</si>
  <si>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</si>
  <si>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</si>
  <si>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</si>
  <si>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</si>
  <si>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</si>
  <si>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</si>
  <si>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</si>
  <si>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</si>
  <si>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</si>
  <si>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</si>
  <si>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</si>
  <si>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</si>
  <si>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</si>
  <si>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</si>
  <si>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</si>
  <si>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</si>
  <si>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</si>
  <si>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</si>
  <si>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</si>
  <si>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</si>
  <si>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</si>
  <si>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</si>
  <si>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</si>
  <si>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</si>
  <si>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</si>
  <si>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</si>
  <si>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</si>
  <si>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</si>
  <si>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</si>
  <si>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</si>
  <si>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</si>
  <si>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</si>
  <si>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</si>
  <si>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</si>
  <si>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</si>
  <si>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</si>
  <si>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</si>
  <si>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</si>
  <si>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</si>
  <si>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</si>
  <si>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</si>
  <si>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</si>
  <si>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</si>
  <si>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</si>
  <si>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</si>
  <si>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</si>
  <si>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</si>
  <si>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</si>
  <si>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</si>
  <si>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</si>
  <si>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</si>
  <si>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</si>
  <si>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</si>
  <si>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</si>
  <si>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</si>
  <si>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</si>
  <si>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</si>
  <si>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</si>
  <si>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</si>
  <si>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</si>
  <si>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</si>
  <si>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</si>
  <si>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</si>
  <si>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</si>
  <si>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</si>
  <si>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</si>
  <si>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</si>
  <si>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</si>
  <si>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</si>
  <si>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</si>
  <si>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</si>
  <si>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</si>
  <si>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</si>
  <si>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</si>
  <si>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</si>
  <si>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</si>
  <si>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</si>
  <si>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</si>
  <si>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</si>
  <si>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</si>
  <si>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</si>
  <si>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</si>
  <si>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</si>
  <si>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</si>
  <si>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</si>
  <si>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</si>
  <si>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</si>
  <si>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</si>
  <si>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</si>
  <si>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</si>
  <si>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</si>
  <si>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</si>
  <si>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</si>
  <si>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</si>
  <si>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</si>
  <si>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</si>
  <si>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</si>
  <si>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</si>
  <si>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</si>
  <si>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</si>
  <si>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</si>
  <si>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</si>
  <si>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</si>
  <si>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</si>
  <si>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</si>
  <si>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</si>
  <si>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</si>
  <si>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</si>
  <si>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</si>
  <si>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</si>
  <si>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</si>
  <si>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</si>
  <si>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</si>
  <si>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</si>
  <si>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</si>
  <si>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</si>
  <si>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</si>
  <si>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</si>
  <si>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</si>
  <si>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</si>
  <si>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</si>
  <si>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</si>
  <si>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</si>
  <si>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</si>
  <si>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</si>
  <si>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</si>
  <si>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</si>
  <si>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</si>
  <si>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</si>
  <si>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</si>
  <si>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</si>
  <si>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</si>
  <si>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</si>
  <si>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</si>
  <si>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</si>
  <si>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</si>
  <si>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</si>
  <si>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</si>
  <si>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</si>
  <si>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</si>
  <si>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</si>
  <si>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</si>
  <si>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</si>
  <si>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</si>
  <si>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</si>
  <si>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</si>
  <si>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</si>
  <si>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</si>
  <si>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</si>
  <si>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</si>
  <si>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</si>
  <si>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</si>
  <si>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</si>
  <si>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</si>
  <si>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</si>
  <si>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</si>
  <si>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</si>
  <si>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</si>
  <si>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</si>
  <si>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</si>
  <si>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</si>
  <si>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</si>
  <si>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</si>
  <si>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</si>
  <si>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</si>
  <si>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</si>
  <si>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</si>
  <si>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</si>
  <si>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</si>
  <si>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</si>
  <si>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</si>
  <si>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</si>
  <si>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</si>
  <si>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</si>
  <si>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</si>
  <si>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</si>
  <si>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</si>
  <si>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</si>
  <si>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</si>
  <si>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</si>
  <si>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</si>
  <si>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</si>
  <si>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</si>
  <si>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</si>
  <si>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</si>
  <si>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</si>
  <si>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</si>
  <si>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</si>
  <si>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</si>
  <si>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</si>
  <si>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</si>
  <si>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</si>
  <si>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</si>
  <si>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</si>
  <si>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</si>
  <si>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</si>
  <si>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</si>
  <si>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</si>
  <si>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</si>
  <si>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</si>
  <si>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</si>
  <si>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</si>
  <si>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</si>
  <si>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</si>
  <si>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</si>
  <si>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</si>
  <si>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</si>
  <si>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</si>
  <si>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</si>
  <si>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</si>
  <si>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</si>
  <si>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</si>
  <si>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</si>
  <si>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</si>
  <si>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</si>
  <si>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</si>
  <si>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</si>
  <si>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</si>
  <si>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</si>
  <si>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</si>
  <si>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</si>
  <si>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</si>
  <si>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</si>
  <si>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</si>
  <si>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</si>
  <si>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</si>
  <si>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</si>
  <si>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</si>
  <si>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</si>
  <si>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</si>
  <si>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</si>
  <si>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</si>
  <si>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</si>
  <si>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</si>
  <si>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</si>
  <si>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</si>
  <si>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</si>
  <si>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</si>
  <si>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</si>
  <si>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</si>
  <si>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</si>
  <si>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</si>
  <si>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</si>
  <si>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</si>
  <si>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</si>
  <si>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</si>
  <si>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</si>
  <si>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</si>
  <si>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</si>
  <si>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</si>
  <si>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</si>
  <si>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</si>
  <si>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</si>
  <si>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</si>
  <si>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</si>
  <si>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</si>
  <si>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</si>
  <si>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</si>
  <si>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</si>
  <si>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</si>
  <si>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</si>
  <si>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</si>
  <si>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</si>
  <si>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</si>
  <si>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</si>
  <si>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</si>
  <si>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</si>
  <si>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</si>
  <si>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</si>
  <si>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</si>
  <si>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</si>
  <si>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</si>
  <si>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</si>
  <si>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</si>
  <si>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</si>
  <si>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</si>
  <si>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</si>
  <si>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</si>
  <si>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</si>
  <si>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</si>
  <si>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</si>
  <si>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</si>
  <si>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</si>
  <si>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</si>
  <si>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</si>
  <si>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</si>
  <si>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</si>
  <si>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</si>
  <si>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</si>
  <si>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</si>
  <si>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</si>
  <si>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</si>
  <si>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</si>
  <si>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</si>
  <si>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</si>
  <si>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</si>
  <si>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</si>
  <si>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</si>
  <si>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</si>
  <si>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</si>
  <si>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</si>
  <si>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</si>
  <si>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</si>
  <si>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</si>
  <si>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</si>
  <si>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</si>
  <si>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</si>
  <si>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</si>
  <si>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</si>
  <si>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</si>
  <si>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</si>
  <si>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</si>
  <si>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</si>
  <si>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</si>
  <si>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</si>
  <si>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</si>
  <si>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</si>
  <si>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</si>
  <si>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</si>
  <si>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</si>
  <si>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</si>
  <si>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</si>
  <si>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</si>
  <si>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</si>
  <si>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</si>
  <si>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</si>
  <si>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</si>
  <si>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</si>
  <si>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</si>
  <si>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</si>
  <si>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</si>
  <si>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</si>
  <si>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</si>
  <si>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</si>
  <si>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</si>
  <si>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</si>
  <si>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</si>
  <si>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</si>
  <si>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</si>
  <si>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</si>
  <si>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</si>
  <si>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</si>
  <si>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</si>
  <si>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</si>
  <si>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</si>
  <si>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</si>
  <si>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</si>
  <si>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</si>
  <si>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</si>
  <si>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</si>
  <si>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</si>
  <si>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</si>
  <si>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</si>
  <si>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</si>
  <si>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</si>
  <si>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</si>
  <si>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</si>
  <si>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</si>
  <si>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</si>
  <si>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</si>
  <si>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</si>
  <si>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</si>
  <si>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</si>
  <si>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</si>
  <si>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</si>
  <si>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</si>
  <si>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</si>
  <si>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</si>
  <si>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</si>
  <si>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</si>
  <si>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</si>
  <si>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</si>
  <si>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</si>
  <si>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</si>
  <si>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</si>
  <si>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</si>
  <si>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</si>
  <si>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</si>
  <si>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</si>
  <si>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</si>
  <si>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</si>
  <si>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</si>
  <si>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</si>
  <si>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</si>
  <si>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</si>
  <si>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</si>
  <si>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</si>
  <si>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</si>
  <si>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</si>
  <si>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</si>
  <si>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</si>
  <si>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</si>
  <si>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</si>
  <si>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</si>
  <si>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</si>
  <si>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</si>
  <si>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</si>
  <si>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</si>
  <si>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</si>
  <si>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</si>
  <si>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</si>
  <si>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</si>
  <si>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</si>
  <si>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</si>
  <si>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</si>
  <si>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</si>
  <si>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</si>
  <si>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</si>
  <si>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</si>
  <si>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</si>
  <si>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</si>
  <si>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</si>
  <si>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</si>
  <si>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</si>
  <si>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</si>
  <si>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</si>
  <si>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</si>
  <si>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</si>
  <si>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</si>
  <si>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</si>
  <si>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</si>
  <si>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</si>
  <si>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</si>
  <si>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</si>
  <si>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</si>
  <si>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</si>
  <si>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</si>
  <si>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</si>
  <si>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</si>
  <si>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</si>
  <si>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</si>
  <si>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</si>
  <si>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</si>
  <si>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</si>
  <si>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</si>
  <si>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</si>
  <si>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</si>
  <si>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</si>
  <si>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</si>
  <si>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</si>
  <si>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</si>
  <si>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</si>
  <si>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</si>
  <si>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</si>
  <si>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</si>
  <si>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</si>
  <si>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</si>
  <si>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</si>
  <si>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</si>
  <si>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</si>
  <si>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</si>
  <si>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</si>
  <si>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</si>
  <si>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</si>
  <si>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</si>
  <si>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</si>
  <si>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</si>
  <si>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</si>
  <si>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</si>
  <si>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</si>
  <si>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</si>
  <si>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</si>
  <si>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</si>
  <si>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</si>
  <si>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</si>
  <si>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</si>
  <si>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</si>
  <si>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</si>
  <si>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</si>
  <si>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</si>
  <si>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</si>
  <si>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</si>
  <si>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</si>
  <si>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</si>
  <si>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</si>
  <si>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</si>
  <si>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</si>
  <si>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</si>
  <si>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</si>
  <si>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</si>
  <si>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</si>
  <si>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</si>
  <si>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</si>
  <si>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</si>
  <si>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</si>
  <si>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</si>
  <si>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</si>
  <si>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</si>
  <si>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</si>
  <si>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</si>
  <si>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</si>
  <si>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</si>
  <si>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</si>
  <si>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</si>
  <si>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</si>
  <si>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</si>
  <si>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</si>
  <si>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</si>
  <si>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</si>
  <si>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</si>
  <si>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</si>
  <si>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</si>
  <si>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</si>
  <si>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</si>
  <si>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</si>
  <si>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</si>
  <si>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</si>
  <si>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</si>
  <si>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</si>
  <si>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</si>
  <si>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</si>
  <si>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</si>
  <si>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</si>
  <si>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</si>
  <si>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</si>
  <si>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</si>
  <si>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</si>
  <si>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</si>
  <si>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</si>
  <si>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</si>
  <si>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</si>
  <si>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</si>
  <si>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</si>
  <si>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</si>
  <si>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</si>
  <si>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</si>
  <si>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</si>
  <si>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</si>
  <si>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</si>
  <si>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</si>
  <si>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</si>
  <si>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</si>
  <si>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</si>
  <si>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</si>
  <si>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</si>
  <si>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</si>
  <si>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</si>
  <si>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</si>
  <si>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</si>
  <si>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</si>
  <si>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</si>
  <si>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</si>
  <si>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</si>
  <si>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</si>
  <si>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</si>
  <si>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</si>
  <si>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</si>
  <si>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</si>
  <si>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</si>
  <si>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</si>
  <si>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</si>
  <si>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</si>
  <si>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</si>
  <si>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</si>
  <si>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</si>
  <si>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</si>
  <si>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</si>
  <si>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</si>
  <si>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</si>
  <si>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</si>
  <si>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</si>
  <si>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</si>
  <si>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</si>
  <si>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</si>
  <si>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</si>
  <si>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</si>
  <si>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</si>
  <si>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</si>
  <si>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</si>
  <si>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</si>
  <si>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</si>
  <si>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</si>
  <si>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</si>
  <si>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</si>
  <si>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</si>
  <si>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</si>
  <si>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</si>
  <si>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</si>
  <si>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</si>
  <si>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</si>
  <si>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</si>
  <si>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</si>
  <si>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</si>
  <si>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</si>
  <si>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</si>
  <si>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</si>
  <si>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</si>
  <si>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</si>
  <si>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</si>
  <si>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</si>
  <si>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</si>
  <si>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</si>
  <si>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</si>
  <si>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</si>
  <si>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</si>
  <si>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</si>
  <si>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</si>
  <si>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</si>
  <si>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</si>
  <si>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</si>
  <si>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</si>
  <si>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</si>
  <si>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</si>
  <si>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</si>
  <si>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</si>
  <si>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</si>
  <si>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</si>
  <si>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</si>
  <si>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</si>
  <si>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</si>
  <si>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</si>
  <si>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</si>
  <si>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</si>
  <si>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</si>
  <si>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</si>
  <si>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</si>
  <si>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</si>
  <si>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</si>
  <si>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</si>
  <si>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</si>
  <si>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</si>
  <si>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</si>
  <si>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</si>
  <si>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</si>
  <si>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</si>
  <si>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</si>
  <si>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</si>
  <si>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</si>
  <si>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</si>
  <si>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</si>
  <si>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</si>
  <si>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</si>
  <si>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</si>
  <si>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</si>
  <si>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</si>
  <si>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</si>
  <si>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</si>
  <si>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</si>
  <si>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</si>
  <si>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</si>
  <si>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</si>
  <si>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</si>
  <si>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</si>
  <si>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</si>
  <si>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</si>
  <si>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</si>
  <si>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</si>
  <si>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</si>
  <si>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</si>
  <si>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</si>
  <si>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</si>
  <si>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</si>
  <si>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</si>
  <si>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</si>
  <si>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</si>
  <si>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</si>
  <si>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</si>
  <si>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</si>
  <si>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</si>
  <si>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</si>
  <si>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</si>
  <si>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</si>
  <si>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</si>
  <si>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</si>
  <si>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</si>
  <si>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</si>
  <si>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</si>
  <si>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</si>
  <si>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</si>
  <si>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</si>
  <si>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</si>
  <si>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</si>
  <si>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</si>
  <si>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</si>
  <si>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</si>
  <si>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</si>
  <si>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</si>
  <si>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</si>
  <si>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</si>
  <si>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</si>
  <si>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</si>
  <si>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</si>
  <si>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</si>
  <si>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</si>
  <si>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</si>
  <si>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</si>
  <si>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</si>
  <si>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</si>
  <si>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</si>
  <si>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</si>
  <si>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</si>
  <si>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</si>
  <si>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</si>
  <si>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</si>
  <si>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</si>
  <si>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</si>
  <si>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</si>
  <si>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</si>
  <si>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</si>
  <si>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</si>
  <si>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</si>
  <si>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</si>
  <si>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</si>
  <si>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</si>
  <si>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</si>
  <si>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</si>
  <si>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</si>
  <si>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</si>
  <si>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</si>
  <si>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</si>
  <si>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</si>
  <si>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</si>
  <si>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</si>
  <si>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</si>
  <si>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</si>
  <si>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</si>
  <si>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</si>
  <si>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</si>
  <si>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</si>
  <si>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</si>
  <si>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</si>
  <si>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</si>
  <si>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</si>
  <si>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</si>
  <si>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</si>
  <si>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</si>
  <si>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</si>
  <si>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</si>
  <si>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</si>
  <si>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</si>
  <si>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</si>
  <si>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</si>
  <si>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</si>
  <si>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</si>
  <si>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</si>
  <si>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</si>
  <si>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</si>
  <si>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</si>
  <si>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</si>
  <si>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</si>
  <si>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</si>
  <si>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</si>
  <si>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</si>
  <si>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</si>
  <si>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</si>
  <si>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</si>
  <si>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</si>
  <si>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</si>
  <si>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</si>
  <si>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</si>
  <si>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</si>
  <si>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</si>
  <si>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</si>
  <si>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</si>
  <si>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</si>
  <si>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</si>
  <si>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</si>
  <si>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</si>
  <si>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</si>
  <si>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</si>
  <si>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</si>
  <si>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</si>
  <si>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</si>
  <si>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</si>
  <si>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</si>
  <si>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</si>
  <si>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</si>
  <si>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</si>
  <si>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</si>
  <si>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</si>
  <si>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</si>
  <si>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</si>
  <si>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</si>
  <si>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</si>
  <si>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</si>
  <si>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</si>
  <si>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</si>
  <si>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</si>
  <si>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</si>
  <si>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</si>
  <si>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</si>
  <si>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</si>
  <si>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</si>
  <si>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</si>
  <si>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</si>
  <si>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</si>
  <si>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</si>
  <si>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</si>
  <si>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</si>
  <si>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</si>
  <si>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</si>
  <si>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</si>
  <si>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</si>
  <si>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</si>
  <si>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</si>
  <si>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</si>
  <si>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</si>
  <si>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</si>
  <si>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</si>
  <si>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</si>
  <si>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</si>
  <si>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</si>
  <si>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</si>
  <si>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</si>
  <si>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</si>
  <si>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</si>
  <si>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</si>
  <si>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</si>
  <si>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</si>
  <si>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</si>
  <si>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</si>
  <si>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</si>
  <si>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</si>
  <si>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</si>
  <si>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</si>
  <si>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</si>
  <si>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</si>
  <si>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</si>
  <si>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</si>
  <si>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</si>
  <si>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</si>
  <si>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</si>
  <si>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</si>
  <si>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</si>
  <si>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</si>
  <si>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</si>
  <si>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</si>
  <si>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</si>
  <si>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</si>
  <si>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</si>
  <si>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</si>
  <si>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</si>
  <si>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</si>
  <si>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</si>
  <si>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</si>
  <si>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</si>
  <si>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</si>
  <si>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</si>
  <si>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</si>
  <si>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</si>
  <si>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</si>
  <si>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</si>
  <si>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</si>
  <si>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</si>
  <si>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</si>
  <si>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</si>
  <si>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</si>
  <si>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</si>
  <si>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</si>
  <si>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</si>
  <si>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</si>
  <si>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</si>
  <si>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</si>
  <si>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</si>
  <si>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</si>
  <si>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</si>
  <si>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</si>
  <si>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</si>
  <si>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</si>
  <si>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</si>
  <si>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</si>
  <si>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</si>
  <si>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</si>
  <si>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</si>
  <si>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</si>
  <si>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</si>
  <si>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</si>
  <si>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</si>
  <si>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</si>
  <si>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</si>
  <si>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</si>
  <si>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</si>
  <si>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</si>
  <si>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</si>
  <si>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</si>
  <si>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</si>
  <si>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</si>
  <si>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</si>
  <si>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</si>
  <si>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</si>
  <si>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</si>
  <si>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</si>
  <si>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</si>
  <si>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</si>
  <si>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</si>
  <si>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</si>
  <si>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</si>
  <si>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</si>
  <si>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</si>
  <si>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</si>
  <si>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</si>
  <si>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</si>
  <si>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</si>
  <si>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</si>
  <si>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</si>
  <si>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</si>
  <si>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</si>
  <si>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</si>
  <si>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</si>
  <si>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</si>
  <si>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</si>
  <si>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</si>
  <si>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</si>
  <si>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</si>
  <si>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</si>
  <si>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</si>
  <si>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</si>
  <si>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</si>
  <si>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</si>
  <si>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</si>
  <si>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</si>
  <si>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</si>
  <si>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</si>
  <si>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</si>
  <si>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</si>
  <si>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</si>
  <si>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</si>
  <si>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</si>
  <si>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</si>
  <si>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</si>
  <si>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</si>
  <si>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</si>
  <si>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</si>
  <si>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</si>
  <si>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</si>
  <si>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</si>
  <si>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</si>
  <si>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</si>
  <si>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</si>
  <si>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</si>
  <si>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</si>
  <si>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</si>
  <si>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</si>
  <si>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</si>
  <si>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</si>
  <si>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</si>
  <si>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</si>
  <si>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</si>
  <si>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</si>
  <si>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</si>
  <si>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</si>
  <si>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</si>
  <si>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</si>
  <si>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</si>
  <si>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</si>
  <si>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</si>
  <si>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</si>
  <si>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</si>
  <si>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</si>
  <si>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</si>
  <si>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</si>
  <si>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</si>
  <si>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</si>
  <si>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</si>
  <si>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</si>
  <si>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</si>
  <si>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</si>
  <si>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</si>
  <si>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</si>
  <si>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</si>
  <si>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</si>
  <si>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</si>
  <si>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</si>
  <si>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</si>
  <si>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</si>
  <si>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</si>
  <si>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</si>
  <si>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</si>
  <si>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</si>
  <si>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</si>
  <si>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</si>
  <si>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</si>
  <si>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</si>
  <si>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</si>
  <si>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</si>
  <si>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</si>
  <si>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</si>
  <si>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</si>
  <si>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</si>
  <si>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</si>
  <si>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</si>
  <si>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</si>
  <si>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</si>
  <si>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</si>
  <si>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</si>
  <si>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</si>
  <si>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</si>
  <si>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</si>
  <si>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</si>
  <si>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</si>
  <si>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</si>
  <si>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</si>
  <si>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</si>
  <si>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</si>
  <si>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</si>
  <si>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</si>
  <si>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</si>
  <si>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</si>
  <si>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</si>
  <si>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</si>
  <si>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</si>
  <si>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</si>
  <si>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</si>
  <si>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</si>
  <si>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</si>
  <si>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</si>
  <si>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</si>
  <si>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</si>
  <si>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</si>
  <si>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</si>
  <si>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</si>
  <si>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</si>
  <si>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</si>
  <si>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</si>
  <si>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</si>
  <si>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</si>
  <si>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</si>
  <si>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</si>
  <si>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</si>
  <si>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</si>
  <si>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</si>
  <si>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</si>
  <si>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</si>
  <si>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</si>
  <si>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</si>
  <si>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</si>
  <si>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</si>
  <si>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</si>
  <si>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</si>
  <si>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</si>
  <si>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</si>
  <si>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</si>
  <si>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</si>
  <si>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</si>
  <si>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</si>
  <si>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</si>
  <si>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</si>
  <si>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</si>
  <si>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</si>
  <si>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</si>
  <si>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</si>
  <si>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</si>
  <si>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</si>
  <si>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</si>
  <si>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</si>
  <si>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</si>
  <si>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</si>
  <si>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</si>
  <si>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</si>
  <si>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</si>
  <si>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</si>
  <si>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</si>
  <si>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</si>
  <si>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</si>
  <si>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</si>
  <si>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</si>
  <si>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</si>
  <si>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</si>
  <si>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</si>
  <si>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</si>
  <si>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</si>
  <si>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</si>
  <si>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</si>
  <si>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</si>
  <si>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</si>
  <si>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</si>
  <si>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</si>
  <si>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</si>
  <si>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</si>
  <si>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</si>
  <si>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</si>
  <si>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</si>
  <si>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</si>
  <si>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</si>
  <si>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</si>
  <si>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</si>
  <si>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</si>
  <si>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</si>
  <si>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</si>
  <si>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</si>
  <si>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</si>
  <si>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</si>
  <si>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</si>
  <si>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</si>
  <si>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</si>
  <si>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</si>
  <si>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</si>
  <si>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</si>
  <si>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</si>
  <si>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</si>
  <si>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</si>
  <si>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</si>
  <si>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</si>
  <si>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</si>
  <si>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</si>
  <si>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</si>
  <si>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</si>
  <si>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</si>
  <si>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</si>
  <si>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</si>
  <si>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</si>
  <si>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</si>
  <si>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</si>
  <si>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</si>
  <si>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</si>
  <si>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</si>
  <si>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</si>
  <si>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</si>
  <si>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</si>
  <si>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</si>
  <si>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</si>
  <si>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</si>
  <si>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</si>
  <si>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</si>
  <si>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</si>
  <si>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</si>
  <si>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</si>
  <si>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</si>
  <si>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</si>
  <si>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</si>
  <si>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</si>
  <si>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</si>
  <si>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</si>
  <si>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</si>
  <si>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</si>
  <si>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</si>
  <si>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</si>
  <si>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</si>
  <si>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</si>
  <si>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</si>
  <si>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</si>
  <si>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</si>
  <si>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</si>
  <si>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</si>
  <si>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</si>
  <si>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</si>
  <si>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</si>
  <si>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</si>
  <si>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</si>
  <si>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</si>
  <si>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</si>
  <si>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</si>
  <si>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</si>
  <si>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</si>
  <si>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</si>
  <si>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</si>
  <si>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</si>
  <si>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</si>
  <si>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</si>
  <si>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</si>
  <si>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</si>
  <si>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</si>
  <si>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</si>
  <si>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</si>
  <si>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</si>
  <si>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</si>
  <si>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</si>
  <si>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</si>
  <si>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</si>
  <si>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</si>
  <si>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</si>
  <si>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</si>
  <si>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</si>
  <si>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</si>
  <si>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</si>
  <si>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</si>
  <si>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</si>
  <si>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</si>
  <si>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</si>
  <si>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</si>
  <si>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</si>
  <si>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</si>
  <si>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</si>
  <si>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</si>
  <si>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</si>
  <si>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</si>
  <si>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</si>
  <si>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</si>
  <si>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</si>
  <si>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</si>
  <si>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</si>
  <si>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</si>
  <si>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</si>
  <si>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</si>
  <si>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</si>
  <si>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</si>
  <si>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</si>
  <si>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</si>
  <si>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</si>
  <si>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</si>
  <si>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</si>
  <si>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</si>
  <si>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</si>
  <si>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</si>
  <si>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</si>
  <si>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</si>
  <si>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</si>
  <si>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</si>
  <si>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</si>
  <si>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</si>
  <si>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</si>
  <si>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</si>
  <si>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</si>
  <si>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</si>
  <si>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</si>
  <si>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</si>
  <si>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</si>
  <si>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</si>
  <si>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</si>
  <si>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</si>
  <si>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</si>
  <si>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</si>
  <si>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</si>
  <si>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</si>
  <si>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</si>
  <si>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</si>
  <si>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</si>
  <si>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</si>
  <si>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</si>
  <si>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</si>
  <si>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</si>
  <si>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</si>
  <si>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</si>
  <si>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</si>
  <si>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</si>
  <si>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</si>
  <si>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</si>
  <si>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</si>
  <si>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</si>
  <si>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</si>
  <si>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</si>
  <si>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</si>
  <si>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</si>
  <si>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</si>
  <si>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</si>
  <si>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</si>
  <si>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</si>
  <si>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</si>
  <si>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</si>
  <si>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</si>
  <si>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</si>
  <si>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</si>
  <si>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</si>
  <si>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</si>
  <si>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</si>
  <si>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</si>
  <si>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</si>
  <si>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</si>
  <si>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</si>
  <si>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</si>
  <si>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</si>
  <si>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</si>
  <si>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</si>
  <si>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</si>
  <si>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</si>
  <si>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</si>
  <si>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</si>
  <si>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</si>
  <si>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</si>
  <si>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</si>
  <si>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</si>
  <si>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</si>
  <si>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</si>
  <si>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</si>
  <si>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</si>
  <si>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</si>
  <si>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</si>
  <si>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</si>
  <si>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</si>
  <si>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</si>
  <si>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</si>
  <si>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</si>
  <si>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</si>
  <si>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</si>
  <si>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</si>
  <si>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</si>
  <si>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</si>
  <si>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</si>
  <si>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</si>
  <si>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</si>
  <si>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</si>
  <si>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</si>
  <si>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</si>
  <si>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</si>
  <si>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</si>
  <si>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</si>
  <si>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</si>
  <si>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</si>
  <si>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</si>
  <si>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</si>
  <si>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</si>
  <si>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</si>
  <si>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</si>
  <si>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</si>
  <si>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</si>
  <si>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</si>
  <si>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</si>
  <si>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</si>
  <si>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</si>
  <si>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</si>
  <si>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</si>
  <si>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</si>
  <si>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</si>
  <si>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</si>
  <si>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</si>
  <si>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</si>
  <si>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</si>
  <si>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</si>
  <si>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</si>
  <si>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</si>
  <si>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</si>
  <si>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</si>
  <si>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</si>
  <si>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</si>
  <si>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</si>
  <si>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</si>
  <si>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</si>
  <si>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</si>
  <si>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</si>
  <si>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</si>
  <si>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</si>
  <si>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</si>
  <si>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</si>
  <si>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</si>
  <si>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</si>
  <si>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</si>
  <si>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</si>
  <si>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</si>
  <si>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</si>
  <si>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</si>
  <si>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</si>
  <si>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</si>
  <si>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</si>
  <si>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</si>
  <si>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</si>
  <si>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</si>
  <si>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</si>
  <si>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</si>
  <si>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</si>
  <si>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</si>
  <si>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</si>
  <si>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</si>
  <si>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</si>
  <si>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</si>
  <si>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</si>
  <si>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</si>
  <si>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</si>
  <si>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</si>
  <si>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</si>
  <si>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</si>
  <si>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</si>
  <si>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</si>
  <si>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</si>
  <si>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</si>
  <si>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</si>
  <si>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</si>
  <si>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</si>
  <si>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</si>
  <si>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</si>
  <si>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</si>
  <si>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</si>
  <si>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</si>
  <si>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</si>
  <si>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</si>
  <si>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</si>
  <si>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</si>
  <si>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</si>
  <si>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</si>
  <si>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</si>
  <si>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</si>
  <si>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</si>
  <si>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</si>
  <si>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</si>
  <si>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</si>
  <si>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</si>
  <si>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</si>
  <si>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</si>
  <si>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</si>
  <si>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</si>
  <si>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</si>
  <si>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</si>
  <si>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</si>
  <si>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</si>
  <si>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</si>
  <si>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</si>
  <si>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</si>
  <si>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</si>
  <si>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</si>
  <si>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</si>
  <si>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</si>
  <si>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</si>
  <si>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</si>
  <si>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</si>
  <si>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</si>
  <si>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</si>
  <si>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</si>
  <si>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</si>
  <si>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</si>
  <si>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</si>
  <si>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</si>
  <si>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</si>
  <si>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</si>
  <si>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</si>
  <si>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</si>
  <si>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</si>
  <si>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</si>
  <si>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</si>
  <si>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</si>
  <si>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</si>
  <si>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</si>
  <si>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</si>
  <si>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</si>
  <si>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</si>
  <si>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</si>
  <si>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</si>
  <si>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</si>
  <si>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</si>
  <si>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</si>
  <si>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</si>
  <si>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</si>
  <si>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</si>
  <si>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</si>
  <si>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</si>
  <si>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</si>
  <si>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</si>
  <si>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</si>
  <si>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</si>
  <si>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</si>
  <si>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</si>
  <si>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</si>
  <si>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</si>
  <si>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</si>
  <si>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</si>
  <si>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</si>
  <si>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</si>
  <si>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</si>
  <si>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</si>
  <si>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</si>
  <si>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</si>
  <si>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</si>
  <si>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</si>
  <si>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</si>
  <si>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</si>
  <si>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</si>
  <si>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</si>
  <si>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</si>
  <si>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</si>
  <si>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</si>
  <si>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</si>
  <si>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</si>
  <si>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</si>
  <si>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</si>
  <si>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</si>
  <si>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</si>
  <si>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</si>
  <si>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</si>
  <si>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</si>
  <si>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</si>
  <si>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</si>
  <si>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</si>
  <si>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</si>
  <si>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</si>
  <si>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</si>
  <si>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</si>
  <si>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</si>
  <si>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</si>
  <si>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</si>
  <si>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</si>
  <si>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</si>
  <si>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</si>
  <si>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</si>
  <si>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</si>
  <si>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</si>
  <si>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</si>
  <si>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</si>
  <si>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</si>
  <si>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</si>
  <si>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</si>
  <si>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</si>
  <si>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</si>
  <si>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</si>
  <si>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</si>
  <si>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</si>
  <si>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</si>
  <si>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</si>
  <si>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</si>
  <si>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</si>
  <si>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</si>
  <si>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</si>
  <si>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</si>
  <si>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</si>
  <si>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</si>
  <si>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</si>
  <si>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</si>
  <si>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</si>
  <si>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</si>
  <si>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</si>
  <si>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</si>
  <si>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</si>
  <si>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</si>
  <si>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</si>
  <si>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</si>
  <si>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</si>
  <si>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</si>
  <si>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</si>
  <si>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</si>
  <si>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</si>
  <si>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</si>
  <si>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</si>
  <si>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</si>
  <si>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</si>
  <si>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</si>
  <si>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</si>
  <si>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</si>
  <si>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</si>
  <si>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</si>
  <si>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</si>
  <si>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</si>
  <si>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</si>
  <si>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</si>
  <si>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</si>
  <si>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</si>
  <si>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</si>
  <si>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</si>
  <si>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</si>
  <si>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</si>
  <si>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</si>
  <si>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</si>
  <si>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</si>
  <si>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</si>
  <si>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</si>
  <si>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</si>
  <si>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</si>
  <si>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</si>
  <si>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</si>
  <si>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</si>
  <si>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</si>
  <si>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</si>
  <si>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</si>
  <si>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</si>
  <si>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</si>
  <si>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</si>
  <si>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</si>
  <si>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</si>
  <si>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</si>
  <si>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</si>
  <si>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</si>
  <si>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</si>
  <si>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</si>
  <si>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</si>
  <si>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</si>
  <si>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</si>
  <si>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</si>
  <si>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</si>
  <si>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</si>
  <si>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</si>
  <si>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</si>
  <si>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</si>
  <si>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</si>
  <si>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</si>
  <si>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</si>
  <si>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</si>
  <si>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</si>
  <si>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</si>
  <si>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</si>
  <si>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</si>
  <si>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</si>
  <si>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</si>
  <si>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</si>
  <si>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</si>
  <si>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</si>
  <si>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</si>
  <si>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</si>
  <si>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</si>
  <si>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</si>
  <si>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</si>
  <si>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</si>
  <si>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</si>
  <si>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</si>
  <si>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</si>
  <si>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</si>
  <si>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</si>
  <si>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</si>
  <si>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</si>
  <si>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</si>
  <si>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</si>
  <si>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</si>
  <si>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</si>
  <si>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</si>
  <si>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</si>
  <si>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</si>
  <si>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</si>
  <si>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</si>
  <si>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</si>
  <si>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</si>
  <si>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</si>
  <si>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</si>
  <si>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</si>
  <si>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</si>
  <si>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</si>
  <si>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</si>
  <si>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</si>
  <si>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</si>
  <si>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</si>
  <si>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</si>
  <si>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</si>
  <si>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</si>
  <si>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</si>
  <si>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</si>
  <si>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</si>
  <si>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</si>
  <si>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</si>
  <si>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</si>
  <si>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</si>
  <si>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</si>
  <si>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</si>
  <si>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</si>
  <si>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</si>
  <si>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</si>
  <si>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</si>
  <si>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</si>
  <si>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</si>
  <si>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</si>
  <si>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</si>
  <si>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</si>
  <si>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</si>
  <si>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</si>
  <si>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</si>
  <si>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</si>
  <si>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</si>
  <si>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</si>
  <si>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</si>
  <si>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</si>
  <si>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</si>
  <si>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</si>
  <si>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</si>
  <si>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</si>
  <si>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</si>
  <si>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</si>
  <si>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</si>
  <si>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</si>
  <si>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</si>
  <si>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</si>
  <si>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</si>
  <si>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</si>
  <si>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</si>
  <si>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</si>
  <si>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</si>
  <si>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</si>
  <si>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</si>
  <si>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</si>
  <si>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</si>
  <si>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</si>
  <si>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</si>
  <si>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</si>
  <si>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</si>
  <si>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</si>
  <si>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</si>
  <si>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</si>
  <si>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</si>
  <si>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</si>
  <si>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</si>
  <si>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</si>
  <si>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</si>
  <si>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</si>
  <si>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</si>
  <si>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</si>
  <si>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</si>
  <si>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</si>
  <si>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</si>
  <si>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</si>
  <si>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</si>
  <si>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</si>
  <si>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</si>
  <si>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</si>
  <si>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</si>
  <si>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</si>
  <si>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</si>
  <si>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</si>
  <si>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</si>
  <si>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</si>
  <si>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</si>
  <si>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</si>
  <si>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</si>
  <si>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</si>
  <si>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</si>
  <si>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</si>
  <si>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</si>
  <si>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</si>
  <si>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</si>
  <si>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</si>
  <si>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</si>
  <si>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</si>
  <si>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</si>
  <si>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</si>
  <si>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</si>
  <si>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</si>
  <si>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</si>
  <si>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</si>
  <si>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</si>
  <si>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</si>
  <si>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</si>
  <si>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</si>
  <si>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</si>
  <si>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</si>
  <si>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</si>
  <si>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</si>
  <si>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</si>
  <si>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</si>
  <si>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</si>
  <si>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</si>
  <si>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</si>
  <si>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</si>
  <si>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</si>
  <si>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</si>
  <si>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</si>
  <si>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</si>
  <si>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</si>
  <si>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</si>
  <si>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</si>
  <si>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</si>
  <si>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</si>
  <si>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</si>
  <si>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</si>
  <si>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</si>
  <si>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</si>
  <si>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</si>
  <si>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</si>
  <si>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</si>
  <si>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</si>
  <si>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</si>
  <si>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</si>
  <si>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</si>
  <si>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</si>
  <si>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</si>
  <si>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</si>
  <si>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</si>
  <si>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</si>
  <si>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</si>
  <si>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</si>
  <si>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</si>
  <si>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</si>
  <si>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</si>
  <si>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</si>
  <si>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</si>
  <si>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</si>
  <si>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</si>
  <si>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</si>
  <si>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</si>
  <si>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</si>
  <si>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</si>
  <si>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</si>
  <si>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</si>
  <si>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</si>
  <si>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</si>
  <si>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</si>
  <si>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</si>
  <si>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</si>
  <si>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</si>
  <si>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</si>
  <si>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</si>
  <si>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</si>
  <si>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</si>
  <si>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</si>
  <si>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</si>
  <si>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</si>
  <si>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</si>
  <si>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</si>
  <si>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</si>
  <si>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</si>
  <si>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</si>
  <si>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</si>
  <si>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</si>
  <si>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</si>
  <si>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</si>
  <si>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</si>
  <si>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</si>
  <si>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</si>
  <si>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</si>
  <si>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</si>
  <si>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</si>
  <si>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</si>
  <si>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</si>
  <si>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</si>
  <si>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</si>
  <si>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</si>
  <si>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</si>
  <si>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</si>
  <si>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</si>
  <si>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</si>
  <si>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</si>
  <si>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</si>
  <si>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</si>
  <si>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</si>
  <si>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</si>
  <si>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</si>
  <si>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</si>
  <si>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</si>
  <si>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</si>
  <si>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</si>
  <si>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</si>
  <si>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</si>
  <si>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</si>
  <si>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</si>
  <si>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</si>
  <si>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</si>
  <si>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</si>
  <si>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</si>
  <si>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</si>
  <si>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</si>
  <si>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</si>
  <si>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</si>
  <si>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</si>
  <si>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</si>
  <si>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</si>
  <si>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</si>
  <si>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</si>
  <si>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</si>
  <si>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</si>
  <si>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</si>
  <si>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</si>
  <si>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</si>
  <si>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</si>
  <si>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</si>
  <si>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</si>
  <si>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</si>
  <si>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</si>
  <si>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</si>
  <si>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</si>
  <si>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</si>
  <si>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</si>
  <si>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</si>
  <si>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</si>
  <si>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</si>
  <si>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</si>
  <si>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</si>
  <si>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</si>
  <si>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</si>
  <si>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</si>
  <si>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</si>
  <si>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</si>
  <si>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</si>
  <si>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</si>
  <si>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</si>
  <si>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</si>
  <si>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</si>
  <si>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</si>
  <si>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</si>
  <si>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</si>
  <si>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</si>
  <si>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</si>
  <si>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</si>
  <si>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</si>
  <si>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</si>
  <si>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</si>
  <si>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</si>
  <si>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</si>
  <si>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</si>
  <si>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</si>
  <si>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</si>
  <si>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</si>
  <si>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</si>
  <si>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</si>
  <si>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</si>
  <si>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</si>
  <si>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</si>
  <si>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</si>
  <si>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</si>
  <si>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</si>
  <si>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</si>
  <si>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</si>
  <si>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</si>
  <si>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</si>
  <si>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</si>
  <si>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</si>
  <si>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</si>
  <si>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</si>
  <si>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</si>
  <si>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</si>
  <si>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</si>
  <si>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</si>
  <si>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</si>
  <si>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</si>
  <si>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</si>
  <si>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</si>
  <si>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</si>
  <si>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</si>
  <si>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</si>
  <si>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</si>
  <si>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</si>
  <si>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</si>
  <si>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</si>
  <si>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</si>
  <si>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</si>
  <si>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</si>
  <si>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</si>
  <si>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</si>
  <si>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</si>
  <si>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</si>
  <si>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</si>
  <si>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</si>
  <si>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</si>
  <si>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</si>
  <si>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</si>
  <si>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</si>
  <si>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</si>
  <si>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</si>
  <si>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</si>
  <si>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</si>
  <si>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</si>
  <si>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</si>
  <si>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</si>
  <si>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</si>
  <si>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</si>
  <si>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</si>
  <si>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</si>
  <si>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</si>
  <si>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</si>
  <si>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</si>
  <si>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</si>
  <si>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</si>
  <si>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</si>
  <si>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</si>
  <si>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</si>
  <si>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</si>
  <si>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</si>
  <si>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</si>
  <si>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</si>
  <si>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</si>
  <si>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</si>
  <si>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</si>
  <si>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</si>
  <si>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</si>
  <si>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</si>
  <si>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</si>
  <si>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</si>
  <si>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</si>
  <si>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</si>
  <si>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</si>
  <si>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</si>
  <si>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</si>
  <si>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</si>
  <si>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</si>
  <si>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</si>
  <si>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</si>
  <si>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</si>
  <si>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</si>
  <si>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</si>
  <si>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</si>
  <si>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</si>
  <si>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</si>
  <si>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</si>
  <si>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</si>
  <si>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</si>
  <si>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</si>
  <si>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</si>
  <si>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</si>
  <si>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</si>
  <si>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</si>
  <si>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</si>
  <si>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</si>
  <si>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</si>
  <si>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</si>
  <si>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</si>
  <si>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</si>
  <si>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</si>
  <si>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</si>
  <si>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</si>
  <si>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</si>
  <si>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</si>
  <si>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</si>
  <si>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</si>
  <si>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</si>
  <si>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</si>
  <si>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</si>
  <si>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</si>
  <si>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</si>
  <si>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</si>
  <si>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</si>
  <si>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</si>
  <si>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</si>
  <si>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</si>
  <si>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</si>
  <si>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</si>
  <si>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</si>
  <si>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</si>
  <si>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</si>
  <si>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</si>
  <si>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</si>
  <si>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</si>
  <si>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</si>
  <si>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</si>
  <si>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</si>
  <si>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</si>
  <si>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</si>
  <si>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</si>
  <si>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</si>
  <si>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</si>
  <si>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</si>
  <si>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</si>
  <si>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</si>
  <si>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</si>
  <si>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</si>
  <si>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</si>
  <si>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</si>
  <si>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</si>
  <si>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</si>
  <si>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</si>
  <si>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</si>
  <si>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</si>
  <si>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</si>
  <si>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</si>
  <si>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</si>
  <si>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</si>
  <si>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</si>
  <si>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</si>
  <si>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</si>
  <si>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</si>
  <si>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</si>
  <si>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</si>
  <si>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</si>
  <si>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</si>
  <si>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</si>
  <si>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</si>
  <si>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</si>
  <si>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</si>
  <si>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</si>
  <si>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</si>
  <si>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</si>
  <si>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</si>
  <si>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</si>
  <si>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</si>
  <si>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</si>
  <si>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</si>
  <si>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</si>
  <si>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</si>
  <si>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</si>
  <si>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</si>
  <si>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</si>
  <si>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</si>
  <si>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</si>
  <si>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</si>
  <si>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</si>
  <si>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</si>
  <si>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</si>
  <si>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</si>
  <si>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</si>
  <si>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</si>
  <si>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</si>
  <si>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</si>
  <si>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</si>
  <si>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</si>
  <si>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</si>
  <si>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</si>
  <si>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</si>
  <si>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</si>
  <si>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</si>
  <si>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</si>
  <si>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</si>
  <si>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</si>
  <si>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</si>
  <si>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</si>
  <si>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</si>
  <si>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</si>
  <si>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</si>
  <si>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</si>
  <si>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</si>
  <si>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</si>
  <si>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</si>
  <si>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</si>
  <si>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</si>
  <si>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</si>
  <si>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</si>
  <si>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</si>
  <si>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</si>
  <si>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</si>
  <si>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</si>
  <si>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</si>
  <si>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</si>
  <si>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</si>
  <si>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</si>
  <si>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</si>
  <si>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</si>
  <si>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</si>
  <si>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</si>
  <si>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</si>
  <si>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</si>
  <si>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</si>
  <si>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</si>
  <si>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</si>
  <si>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</si>
  <si>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</si>
  <si>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</si>
  <si>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</si>
  <si>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</si>
  <si>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</si>
  <si>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</si>
  <si>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</si>
  <si>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</si>
  <si>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</si>
  <si>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</si>
  <si>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</si>
  <si>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</si>
  <si>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</si>
  <si>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</si>
  <si>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</si>
  <si>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</si>
  <si>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</si>
  <si>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</si>
  <si>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</si>
  <si>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</si>
  <si>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</si>
  <si>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</si>
  <si>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</si>
  <si>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</si>
  <si>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</si>
  <si>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</si>
  <si>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</si>
  <si>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</si>
  <si>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</si>
  <si>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</si>
  <si>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</si>
  <si>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</si>
  <si>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</si>
  <si>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</si>
  <si>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</si>
  <si>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</si>
  <si>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</si>
  <si>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</si>
  <si>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</si>
  <si>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</si>
  <si>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</si>
  <si>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</si>
  <si>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</si>
  <si>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</si>
  <si>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</si>
  <si>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</si>
  <si>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</si>
  <si>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</si>
  <si>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</si>
  <si>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</si>
  <si>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</si>
  <si>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</si>
  <si>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</si>
  <si>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</si>
  <si>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</si>
  <si>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</si>
  <si>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</si>
  <si>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</si>
  <si>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</si>
  <si>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</si>
  <si>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</si>
  <si>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</si>
  <si>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</si>
  <si>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</si>
  <si>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</si>
  <si>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</si>
  <si>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</si>
  <si>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</si>
  <si>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</si>
  <si>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</si>
  <si>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</si>
  <si>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</si>
  <si>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</si>
  <si>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</si>
  <si>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</si>
  <si>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</si>
  <si>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</si>
  <si>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</si>
  <si>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</si>
  <si>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</si>
  <si>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</si>
  <si>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</si>
  <si>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</si>
  <si>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</si>
  <si>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</si>
  <si>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</si>
  <si>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</si>
  <si>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</si>
  <si>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</si>
  <si>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</si>
  <si>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</si>
  <si>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</si>
  <si>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</si>
  <si>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</si>
  <si>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</si>
  <si>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</si>
  <si>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</si>
  <si>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</si>
  <si>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</si>
  <si>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</si>
  <si>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</si>
  <si>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</si>
  <si>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</si>
  <si>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</si>
  <si>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</si>
  <si>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</si>
  <si>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</si>
  <si>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</si>
  <si>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</si>
  <si>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</si>
  <si>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</si>
  <si>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</si>
  <si>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</si>
  <si>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</si>
  <si>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</si>
  <si>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</si>
  <si>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</si>
  <si>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</si>
  <si>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</si>
  <si>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</si>
  <si>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</si>
  <si>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</si>
  <si>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</si>
  <si>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</si>
  <si>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</si>
  <si>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</si>
  <si>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</si>
  <si>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</si>
  <si>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</si>
  <si>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</si>
  <si>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</si>
  <si>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</si>
  <si>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</si>
  <si>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</si>
  <si>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</si>
  <si>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</si>
  <si>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</si>
  <si>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</si>
  <si>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</si>
  <si>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</si>
  <si>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</si>
  <si>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</si>
  <si>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</si>
  <si>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</si>
  <si>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</si>
  <si>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</si>
  <si>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</si>
  <si>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</si>
  <si>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</si>
  <si>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</si>
  <si>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</si>
  <si>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</si>
  <si>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</si>
  <si>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</si>
  <si>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</si>
  <si>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</si>
  <si>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</si>
  <si>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</si>
  <si>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</si>
  <si>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</si>
  <si>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</si>
  <si>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</si>
  <si>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</si>
  <si>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</si>
  <si>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</si>
  <si>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</si>
  <si>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</si>
  <si>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</si>
  <si>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</si>
  <si>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</si>
  <si>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</si>
  <si>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</si>
  <si>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</si>
  <si>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</si>
  <si>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</si>
  <si>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</si>
  <si>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</si>
  <si>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</si>
  <si>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</si>
  <si>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</si>
  <si>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</si>
  <si>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</si>
  <si>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</si>
  <si>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</si>
  <si>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</si>
  <si>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</si>
  <si>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</si>
  <si>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</si>
  <si>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</si>
  <si>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</si>
  <si>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</si>
  <si>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</si>
  <si>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</si>
  <si>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</si>
  <si>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</si>
  <si>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</si>
  <si>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</si>
  <si>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</si>
  <si>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</si>
  <si>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</si>
  <si>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</si>
  <si>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</si>
  <si>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</si>
  <si>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</si>
  <si>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</si>
  <si>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</si>
  <si>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</si>
  <si>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</si>
  <si>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</si>
  <si>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</si>
  <si>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</si>
  <si>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</si>
  <si>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</si>
  <si>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</si>
  <si>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</si>
  <si>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</si>
  <si>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</si>
  <si>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</si>
  <si>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</si>
  <si>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</si>
  <si>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</si>
  <si>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</si>
  <si>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</si>
  <si>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</si>
  <si>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</si>
  <si>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</si>
  <si>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</si>
  <si>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</si>
  <si>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</si>
  <si>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</si>
  <si>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</si>
  <si>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</si>
  <si>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</si>
  <si>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</si>
  <si>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</si>
  <si>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</si>
  <si>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</si>
  <si>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</si>
  <si>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</si>
  <si>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</si>
  <si>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</si>
  <si>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</si>
  <si>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</si>
  <si>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</si>
  <si>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</si>
  <si>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</si>
  <si>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</si>
  <si>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</si>
  <si>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</si>
  <si>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</si>
  <si>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</si>
  <si>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</si>
  <si>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</si>
  <si>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</si>
  <si>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</si>
  <si>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</si>
  <si>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</si>
  <si>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</si>
  <si>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</si>
  <si>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</si>
  <si>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</si>
  <si>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</si>
  <si>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</si>
  <si>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</si>
  <si>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</si>
  <si>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</si>
  <si>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</si>
  <si>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</si>
  <si>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</si>
  <si>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</si>
  <si>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</si>
  <si>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</si>
  <si>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</si>
  <si>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</si>
  <si>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</si>
  <si>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</si>
  <si>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</si>
  <si>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</si>
  <si>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</si>
  <si>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</si>
  <si>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</si>
  <si>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</si>
  <si>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</si>
  <si>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</si>
  <si>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</si>
  <si>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</si>
  <si>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</si>
  <si>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</si>
  <si>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</si>
  <si>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</si>
  <si>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</si>
  <si>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</si>
  <si>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</si>
  <si>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</si>
  <si>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</si>
  <si>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</si>
  <si>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</si>
  <si>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</si>
  <si>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</si>
  <si>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</si>
  <si>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</si>
  <si>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</si>
  <si>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</si>
  <si>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</si>
  <si>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</si>
  <si>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</si>
  <si>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</si>
  <si>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</si>
  <si>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</si>
  <si>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</si>
  <si>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</si>
  <si>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</si>
  <si>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</si>
  <si>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</si>
  <si>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</si>
  <si>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</si>
  <si>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</si>
  <si>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</si>
  <si>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</si>
  <si>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</si>
  <si>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</si>
  <si>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</si>
  <si>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</si>
  <si>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</si>
  <si>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</si>
  <si>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</si>
  <si>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</si>
  <si>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</si>
  <si>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</si>
  <si>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</si>
  <si>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</si>
  <si>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</si>
  <si>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</si>
  <si>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</si>
  <si>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</si>
  <si>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</si>
  <si>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</si>
  <si>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</si>
  <si>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</si>
  <si>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</si>
  <si>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</si>
  <si>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</si>
  <si>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</si>
  <si>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</si>
  <si>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</si>
  <si>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</si>
  <si>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</si>
  <si>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</si>
  <si>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</si>
  <si>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</si>
  <si>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</si>
  <si>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</si>
  <si>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</si>
  <si>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</si>
  <si>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</si>
  <si>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</si>
  <si>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</si>
  <si>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</si>
  <si>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</si>
  <si>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</si>
  <si>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</si>
  <si>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</si>
  <si>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</si>
  <si>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</si>
  <si>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</si>
  <si>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</si>
  <si>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</si>
  <si>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</si>
  <si>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</si>
  <si>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</si>
  <si>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</si>
  <si>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</si>
  <si>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</si>
  <si>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</si>
  <si>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</si>
  <si>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</si>
  <si>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</si>
  <si>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</si>
  <si>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</si>
  <si>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</si>
  <si>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</si>
  <si>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</si>
  <si>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</si>
  <si>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</si>
  <si>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</si>
  <si>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</si>
  <si>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</si>
  <si>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</si>
  <si>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</si>
  <si>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</si>
  <si>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</si>
  <si>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</si>
  <si>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</si>
  <si>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</si>
  <si>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</si>
  <si>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</si>
  <si>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</si>
  <si>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</si>
  <si>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</si>
  <si>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</si>
  <si>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</si>
  <si>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</si>
  <si>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</si>
  <si>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</si>
  <si>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</si>
  <si>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</si>
  <si>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</si>
  <si>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</si>
  <si>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</si>
  <si>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</si>
  <si>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</si>
  <si>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</si>
  <si>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</si>
  <si>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</si>
  <si>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</si>
  <si>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</si>
  <si>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</si>
  <si>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</si>
  <si>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</si>
  <si>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</si>
  <si>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</si>
  <si>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</si>
  <si>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</si>
  <si>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</si>
  <si>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</si>
  <si>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</si>
  <si>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</si>
  <si>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</si>
  <si>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</si>
  <si>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</si>
  <si>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</si>
  <si>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</si>
  <si>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</si>
  <si>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</si>
  <si>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</si>
  <si>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</si>
  <si>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</si>
  <si>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</si>
  <si>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</si>
  <si>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</si>
  <si>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</si>
  <si>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</si>
  <si>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</si>
  <si>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</si>
  <si>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</si>
  <si>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</si>
  <si>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</si>
  <si>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</si>
  <si>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</si>
  <si>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</si>
  <si>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</si>
  <si>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</si>
  <si>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</si>
  <si>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</si>
  <si>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</si>
  <si>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</si>
  <si>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</si>
  <si>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</si>
  <si>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</si>
  <si>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</si>
  <si>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</si>
  <si>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</si>
  <si>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</si>
  <si>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</si>
  <si>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</si>
  <si>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</si>
  <si>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</si>
  <si>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</si>
  <si>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</si>
  <si>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</si>
  <si>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</si>
  <si>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</si>
  <si>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</si>
  <si>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</si>
  <si>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</si>
  <si>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</si>
  <si>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</si>
  <si>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</si>
  <si>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</si>
  <si>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</si>
  <si>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</si>
  <si>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</si>
  <si>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</si>
  <si>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</si>
  <si>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</si>
  <si>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</si>
  <si>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</si>
  <si>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</si>
  <si>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</si>
  <si>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</si>
  <si>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</si>
  <si>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</si>
  <si>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</si>
  <si>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</si>
  <si>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</si>
  <si>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</si>
  <si>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</si>
  <si>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</si>
  <si>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</si>
  <si>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</si>
  <si>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</si>
  <si>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</si>
  <si>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</si>
  <si>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</si>
  <si>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</si>
  <si>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</si>
  <si>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</si>
  <si>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</si>
  <si>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</si>
  <si>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</si>
  <si>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</si>
  <si>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</si>
  <si>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</si>
  <si>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</si>
  <si>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</si>
  <si>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</si>
  <si>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</si>
  <si>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</si>
  <si>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</si>
  <si>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</si>
  <si>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</si>
  <si>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</si>
  <si>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</si>
  <si>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</si>
  <si>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</si>
  <si>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</si>
  <si>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</si>
  <si>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</si>
  <si>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</si>
  <si>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</si>
  <si>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</si>
  <si>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</si>
  <si>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</si>
  <si>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</si>
  <si>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</si>
  <si>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</si>
  <si>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</si>
  <si>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</si>
  <si>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</si>
  <si>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</si>
  <si>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</si>
  <si>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</si>
  <si>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</si>
  <si>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</si>
  <si>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</si>
  <si>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</si>
  <si>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</si>
  <si>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</si>
  <si>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</si>
  <si>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</si>
  <si>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</si>
  <si>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</si>
  <si>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</si>
  <si>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</si>
  <si>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</si>
  <si>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</si>
  <si>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</si>
  <si>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</si>
  <si>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</si>
  <si>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</si>
  <si>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</si>
  <si>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</si>
  <si>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</si>
  <si>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</si>
  <si>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</si>
  <si>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</si>
  <si>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</si>
  <si>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</si>
  <si>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</si>
  <si>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</si>
  <si>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</si>
  <si>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</si>
  <si>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</si>
  <si>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</si>
  <si>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</si>
  <si>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</si>
  <si>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</si>
  <si>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</si>
  <si>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</si>
  <si>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</si>
  <si>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</si>
  <si>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</si>
  <si>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</si>
  <si>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</si>
  <si>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</si>
  <si>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</si>
  <si>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</si>
  <si>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</si>
  <si>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</si>
  <si>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</si>
  <si>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</si>
  <si>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</si>
  <si>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</si>
  <si>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</si>
  <si>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</si>
  <si>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</si>
  <si>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</si>
  <si>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</si>
  <si>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</si>
  <si>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</si>
  <si>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</si>
  <si>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</si>
  <si>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</si>
  <si>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</si>
  <si>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</si>
  <si>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</si>
  <si>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</si>
  <si>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</si>
  <si>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</si>
  <si>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</si>
  <si>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</si>
  <si>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</si>
  <si>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</si>
  <si>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</si>
  <si>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</si>
  <si>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</si>
  <si>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</si>
  <si>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</si>
  <si>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</si>
  <si>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</si>
  <si>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</si>
  <si>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</si>
  <si>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</si>
  <si>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</si>
  <si>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</si>
  <si>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</si>
  <si>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</si>
  <si>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</si>
  <si>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</si>
  <si>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</si>
  <si>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</si>
  <si>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</si>
  <si>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</si>
  <si>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</si>
  <si>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</si>
  <si>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</si>
  <si>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</si>
  <si>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</si>
  <si>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</si>
  <si>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</si>
  <si>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</si>
  <si>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</si>
  <si>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</si>
  <si>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</si>
  <si>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</si>
  <si>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</si>
  <si>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</si>
  <si>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</si>
  <si>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</si>
  <si>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</si>
  <si>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</si>
  <si>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</si>
  <si>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</si>
  <si>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</si>
  <si>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</si>
  <si>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</si>
  <si>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</si>
  <si>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</si>
  <si>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</si>
  <si>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</si>
  <si>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</si>
  <si>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</si>
  <si>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</si>
  <si>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</si>
  <si>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</si>
  <si>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</si>
  <si>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</si>
  <si>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</si>
  <si>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</si>
  <si>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</si>
  <si>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</si>
  <si>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</si>
  <si>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</si>
  <si>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</si>
  <si>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</si>
  <si>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</si>
  <si>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</si>
  <si>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</si>
  <si>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</si>
  <si>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</si>
  <si>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</si>
  <si>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</si>
  <si>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</si>
  <si>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</si>
  <si>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</si>
  <si>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</si>
  <si>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</si>
  <si>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</si>
  <si>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</si>
  <si>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</si>
  <si>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</si>
  <si>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</si>
  <si>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</si>
  <si>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</si>
  <si>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</si>
  <si>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</si>
  <si>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</si>
  <si>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</si>
  <si>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</si>
  <si>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</si>
  <si>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</si>
  <si>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</si>
  <si>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</si>
  <si>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</si>
  <si>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</si>
  <si>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</si>
  <si>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</si>
  <si>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</si>
  <si>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</si>
  <si>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</si>
  <si>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</si>
  <si>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</si>
  <si>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</si>
  <si>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</si>
  <si>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</si>
  <si>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</si>
  <si>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</si>
  <si>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</si>
  <si>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</si>
  <si>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</si>
  <si>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</si>
  <si>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</si>
  <si>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</si>
  <si>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</si>
  <si>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</si>
  <si>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</si>
  <si>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</si>
  <si>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</si>
  <si>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</si>
  <si>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</si>
  <si>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</si>
  <si>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</si>
  <si>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</si>
  <si>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</si>
  <si>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</si>
  <si>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</si>
  <si>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</si>
  <si>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</si>
  <si>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</si>
  <si>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</si>
  <si>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</si>
  <si>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</si>
  <si>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</si>
  <si>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</si>
  <si>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</si>
  <si>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</si>
  <si>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</si>
  <si>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</si>
  <si>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</si>
  <si>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</si>
  <si>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</si>
  <si>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</si>
  <si>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</si>
  <si>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</si>
  <si>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</si>
  <si>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</si>
  <si>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</si>
  <si>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</si>
  <si>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</si>
  <si>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</si>
  <si>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</si>
  <si>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</si>
  <si>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</si>
  <si>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</si>
  <si>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</si>
  <si>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</si>
  <si>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</si>
  <si>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</si>
  <si>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</si>
  <si>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</si>
  <si>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</si>
  <si>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</si>
  <si>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</si>
  <si>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</si>
  <si>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</si>
  <si>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</si>
  <si>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</si>
  <si>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</si>
  <si>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</si>
  <si>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</si>
  <si>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</si>
  <si>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</si>
  <si>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</si>
  <si>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</si>
  <si>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</si>
  <si>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</si>
  <si>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</si>
  <si>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</si>
  <si>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</si>
  <si>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</si>
  <si>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</si>
  <si>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</si>
  <si>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</si>
  <si>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</si>
  <si>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</si>
  <si>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</si>
  <si>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</si>
  <si>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</si>
  <si>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</si>
  <si>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</si>
  <si>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</si>
  <si>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</si>
  <si>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</si>
  <si>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</si>
  <si>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</si>
  <si>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</si>
  <si>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</si>
  <si>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</si>
  <si>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</si>
  <si>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</si>
  <si>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</si>
  <si>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</si>
  <si>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</si>
  <si>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</si>
  <si>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</si>
  <si>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</si>
  <si>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</si>
  <si>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</si>
  <si>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</si>
  <si>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</si>
  <si>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</si>
  <si>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</si>
  <si>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</si>
  <si>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</si>
  <si>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</si>
  <si>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</si>
  <si>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</si>
  <si>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</si>
  <si>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</si>
  <si>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</si>
  <si>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</si>
  <si>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</si>
  <si>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</si>
  <si>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</si>
  <si>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</si>
  <si>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</si>
  <si>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</si>
  <si>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</si>
  <si>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</si>
  <si>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</si>
  <si>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</si>
  <si>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</si>
  <si>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</si>
  <si>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</si>
  <si>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</si>
  <si>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</si>
  <si>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</si>
  <si>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</si>
  <si>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</si>
  <si>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</si>
  <si>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</si>
  <si>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</si>
  <si>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</si>
  <si>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</si>
  <si>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</si>
  <si>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</si>
  <si>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</si>
  <si>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</si>
  <si>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</si>
  <si>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</si>
  <si>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</si>
  <si>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</si>
  <si>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</si>
  <si>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</si>
  <si>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</si>
  <si>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</si>
  <si>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</si>
  <si>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</si>
  <si>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</si>
  <si>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</si>
  <si>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</si>
  <si>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</si>
  <si>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</si>
  <si>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</si>
  <si>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</si>
  <si>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</si>
  <si>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</si>
  <si>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</si>
  <si>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</si>
  <si>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</si>
  <si>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</si>
  <si>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</si>
  <si>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</si>
  <si>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</si>
  <si>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</si>
  <si>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</si>
  <si>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</si>
  <si>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</si>
  <si>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</si>
  <si>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</si>
  <si>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</si>
  <si>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</si>
  <si>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</si>
  <si>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</si>
  <si>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</si>
  <si>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</si>
  <si>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</si>
  <si>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</si>
  <si>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</si>
  <si>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</si>
  <si>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</si>
  <si>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</si>
  <si>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</si>
  <si>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</si>
  <si>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</si>
  <si>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</si>
  <si>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</si>
  <si>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</si>
  <si>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</si>
  <si>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</si>
  <si>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</si>
  <si>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</si>
  <si>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</si>
  <si>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</si>
  <si>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</si>
  <si>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</si>
  <si>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</si>
  <si>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</si>
  <si>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</si>
  <si>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</si>
  <si>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</si>
  <si>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</si>
  <si>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</si>
  <si>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</si>
  <si>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</si>
  <si>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</si>
  <si>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</si>
  <si>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</si>
  <si>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</si>
  <si>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</si>
  <si>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</si>
  <si>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</si>
  <si>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</si>
  <si>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</si>
  <si>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</si>
  <si>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</si>
  <si>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</si>
  <si>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</si>
  <si>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</si>
  <si>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</si>
  <si>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</si>
  <si>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</si>
  <si>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</si>
  <si>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</si>
  <si>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</si>
  <si>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</si>
  <si>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</si>
  <si>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</si>
  <si>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</si>
  <si>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</si>
  <si>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</si>
  <si>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</si>
  <si>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</si>
  <si>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</si>
  <si>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</si>
  <si>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</si>
  <si>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</si>
  <si>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</si>
  <si>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</si>
  <si>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</si>
  <si>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</si>
  <si>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</si>
  <si>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</si>
  <si>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</si>
  <si>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</si>
  <si>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</si>
  <si>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</si>
  <si>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</si>
  <si>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</si>
  <si>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</si>
  <si>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</si>
  <si>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</si>
  <si>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</si>
  <si>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</si>
  <si>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</si>
  <si>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</si>
  <si>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</si>
  <si>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</si>
  <si>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</si>
  <si>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</si>
  <si>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</si>
  <si>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</si>
  <si>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</si>
  <si>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</si>
  <si>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</si>
  <si>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</si>
  <si>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</si>
  <si>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</si>
  <si>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</si>
  <si>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</si>
  <si>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</si>
  <si>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</si>
  <si>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</si>
  <si>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</si>
  <si>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</si>
  <si>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</si>
  <si>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</si>
  <si>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</si>
  <si>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</si>
  <si>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</si>
  <si>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</si>
  <si>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</si>
  <si>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</si>
  <si>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</si>
  <si>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</si>
  <si>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</si>
  <si>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</si>
  <si>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</si>
  <si>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</si>
  <si>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</si>
  <si>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</si>
  <si>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</si>
  <si>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</si>
  <si>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</si>
  <si>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</si>
  <si>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</si>
  <si>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</si>
  <si>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</si>
  <si>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</si>
  <si>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</si>
  <si>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</si>
  <si>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</si>
  <si>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</si>
  <si>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</si>
  <si>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</si>
  <si>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</si>
  <si>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</si>
  <si>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</si>
  <si>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</si>
  <si>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</si>
  <si>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</si>
  <si>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</si>
  <si>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</si>
  <si>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</si>
  <si>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</si>
  <si>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</si>
  <si>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</si>
  <si>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</si>
  <si>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</si>
  <si>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</si>
  <si>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</si>
  <si>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</si>
  <si>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</si>
  <si>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</si>
  <si>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</si>
  <si>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</si>
  <si>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</si>
  <si>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</si>
  <si>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</si>
  <si>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</si>
  <si>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</si>
  <si>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</si>
  <si>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</si>
  <si>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</si>
  <si>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</si>
  <si>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</si>
  <si>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</si>
  <si>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</si>
  <si>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</si>
  <si>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</si>
  <si>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</si>
  <si>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</si>
  <si>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</si>
  <si>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</si>
  <si>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</si>
  <si>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</si>
  <si>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</si>
  <si>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</si>
  <si>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</si>
  <si>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</si>
  <si>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</si>
  <si>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</si>
  <si>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</si>
  <si>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</si>
  <si>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</si>
  <si>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</si>
  <si>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</si>
  <si>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</si>
  <si>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</si>
  <si>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</si>
  <si>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</si>
  <si>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</si>
  <si>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</si>
  <si>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</si>
  <si>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</si>
  <si>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</si>
  <si>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</si>
  <si>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</si>
  <si>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</si>
  <si>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</si>
  <si>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</si>
  <si>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</si>
  <si>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</si>
  <si>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</si>
  <si>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</si>
  <si>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</si>
  <si>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</si>
  <si>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</si>
  <si>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</si>
  <si>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</si>
  <si>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</si>
  <si>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</si>
  <si>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</si>
  <si>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</si>
  <si>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</si>
  <si>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</si>
  <si>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</si>
  <si>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</si>
  <si>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</si>
  <si>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</si>
  <si>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</si>
  <si>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</si>
  <si>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</si>
  <si>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</si>
  <si>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</si>
  <si>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</si>
  <si>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</si>
  <si>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</si>
  <si>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</si>
  <si>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</si>
  <si>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</si>
  <si>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</si>
  <si>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</si>
  <si>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</si>
  <si>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</si>
  <si>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</si>
  <si>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</si>
  <si>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</si>
  <si>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</si>
  <si>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</si>
  <si>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</si>
  <si>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</si>
  <si>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</si>
  <si>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</si>
  <si>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</si>
  <si>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</si>
  <si>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</si>
  <si>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</si>
  <si>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</si>
  <si>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</si>
  <si>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</si>
  <si>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</si>
  <si>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</si>
  <si>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</si>
  <si>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</si>
  <si>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</si>
  <si>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</si>
  <si>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</si>
  <si>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</si>
  <si>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</si>
  <si>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</si>
  <si>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</si>
  <si>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</si>
  <si>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</si>
  <si>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</si>
  <si>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</si>
  <si>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</si>
  <si>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</si>
  <si>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</si>
  <si>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</si>
  <si>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</si>
  <si>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</si>
  <si>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</si>
  <si>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</si>
  <si>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</si>
  <si>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</si>
  <si>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</si>
  <si>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</si>
  <si>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</si>
  <si>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</si>
  <si>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</si>
  <si>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</si>
  <si>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</si>
  <si>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</si>
  <si>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</si>
  <si>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</si>
  <si>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</si>
  <si>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</si>
  <si>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</si>
  <si>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</si>
  <si>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</si>
  <si>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</si>
  <si>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</si>
  <si>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</si>
  <si>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</si>
  <si>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</si>
  <si>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</si>
  <si>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</si>
  <si>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</si>
  <si>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</si>
  <si>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</si>
  <si>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</si>
  <si>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</si>
  <si>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</si>
  <si>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</si>
  <si>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</si>
  <si>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</si>
  <si>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</si>
  <si>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</si>
  <si>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</si>
  <si>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</si>
  <si>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</si>
  <si>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</si>
  <si>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</si>
  <si>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</si>
  <si>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</si>
  <si>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</si>
  <si>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</si>
  <si>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</si>
  <si>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</si>
  <si>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</si>
  <si>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</si>
  <si>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</si>
  <si>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</si>
  <si>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</si>
  <si>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</si>
  <si>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</si>
  <si>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</si>
  <si>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</si>
  <si>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</si>
  <si>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</si>
  <si>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</si>
  <si>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</si>
  <si>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</si>
  <si>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</si>
  <si>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</si>
  <si>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</si>
  <si>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</si>
  <si>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</si>
  <si>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</si>
  <si>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</si>
  <si>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</si>
  <si>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</si>
  <si>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</si>
  <si>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</si>
  <si>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</si>
  <si>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</si>
  <si>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</si>
  <si>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</si>
  <si>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</si>
  <si>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</si>
  <si>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</si>
  <si>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</si>
  <si>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</si>
  <si>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</si>
  <si>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</si>
  <si>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</si>
  <si>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</si>
  <si>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</si>
  <si>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</si>
  <si>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</si>
  <si>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</si>
  <si>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</si>
  <si>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</si>
  <si>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</si>
  <si>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</si>
  <si>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</si>
  <si>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</si>
  <si>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</si>
  <si>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</si>
  <si>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</si>
  <si>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</si>
  <si>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</si>
  <si>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</si>
  <si>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</si>
  <si>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</si>
  <si>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</si>
  <si>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</si>
  <si>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</si>
  <si>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</si>
  <si>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</si>
  <si>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</si>
  <si>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</si>
  <si>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</si>
  <si>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</si>
  <si>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</si>
  <si>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</si>
  <si>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</si>
  <si>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</si>
  <si>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</si>
  <si>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</si>
  <si>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</si>
  <si>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</si>
  <si>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</si>
  <si>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</si>
  <si>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</si>
  <si>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</si>
  <si>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</si>
  <si>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</si>
  <si>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</si>
  <si>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</si>
  <si>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</si>
  <si>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</si>
  <si>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</si>
  <si>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</si>
  <si>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</si>
  <si>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</si>
  <si>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</si>
  <si>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</si>
  <si>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</si>
  <si>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</si>
  <si>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</si>
  <si>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</si>
  <si>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</si>
  <si>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</si>
  <si>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</si>
  <si>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</si>
  <si>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</si>
  <si>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</si>
  <si>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</si>
  <si>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</si>
  <si>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</si>
  <si>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</si>
  <si>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</si>
  <si>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</si>
  <si>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</si>
  <si>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</si>
  <si>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</si>
  <si>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</si>
  <si>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</si>
  <si>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</si>
  <si>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</si>
  <si>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</si>
  <si>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</si>
  <si>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</si>
  <si>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</si>
  <si>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</si>
  <si>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</si>
  <si>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</si>
  <si>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</si>
  <si>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</si>
  <si>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</si>
  <si>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</si>
  <si>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</si>
  <si>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</si>
  <si>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</si>
  <si>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</si>
  <si>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</si>
  <si>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</si>
  <si>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</si>
  <si>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</si>
  <si>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</si>
  <si>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</si>
  <si>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</si>
  <si>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</si>
  <si>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</si>
  <si>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</si>
  <si>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</si>
  <si>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</si>
  <si>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</si>
  <si>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</si>
  <si>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</si>
  <si>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</si>
  <si>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</si>
  <si>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</si>
  <si>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</si>
  <si>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</si>
  <si>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</si>
  <si>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</si>
  <si>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</si>
  <si>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</si>
  <si>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</si>
  <si>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</si>
  <si>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</si>
  <si>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</si>
  <si>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</si>
  <si>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</si>
  <si>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</si>
  <si>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</si>
  <si>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</si>
  <si>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</si>
  <si>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</si>
  <si>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</si>
  <si>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</si>
  <si>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</si>
  <si>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</si>
  <si>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</si>
  <si>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</si>
  <si>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</si>
  <si>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</si>
  <si>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</si>
  <si>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</si>
  <si>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</si>
  <si>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</si>
  <si>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</si>
  <si>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</si>
  <si>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</si>
  <si>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</si>
  <si>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</si>
  <si>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</si>
  <si>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</si>
  <si>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</si>
  <si>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</si>
  <si>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</si>
  <si>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</si>
  <si>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</si>
  <si>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</si>
  <si>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</si>
  <si>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</si>
  <si>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</si>
  <si>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</si>
  <si>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</si>
  <si>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</si>
  <si>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</si>
  <si>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</si>
  <si>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</si>
  <si>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</si>
  <si>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</si>
  <si>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</si>
  <si>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</si>
  <si>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</si>
  <si>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</si>
  <si>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</si>
  <si>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</si>
  <si>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</si>
  <si>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</si>
  <si>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</si>
  <si>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</si>
  <si>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</si>
  <si>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</si>
  <si>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</si>
  <si>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</si>
  <si>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</si>
  <si>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</si>
  <si>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</si>
  <si>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</si>
  <si>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</si>
  <si>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</si>
  <si>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</si>
  <si>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</si>
  <si>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</si>
  <si>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</si>
  <si>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</si>
  <si>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</si>
  <si>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</si>
  <si>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</si>
  <si>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</si>
  <si>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</si>
  <si>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</si>
  <si>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</si>
  <si>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</si>
  <si>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</si>
  <si>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</si>
  <si>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</si>
  <si>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</si>
  <si>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</si>
  <si>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</si>
  <si>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</si>
  <si>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</si>
  <si>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</si>
  <si>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</si>
  <si>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</si>
  <si>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</si>
  <si>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</si>
  <si>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</si>
  <si>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</si>
  <si>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</si>
  <si>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</si>
  <si>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</si>
  <si>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</si>
  <si>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</si>
  <si>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</si>
  <si>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</si>
  <si>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</si>
  <si>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</si>
  <si>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</si>
  <si>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</si>
  <si>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</si>
  <si>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</si>
  <si>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</si>
  <si>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</si>
  <si>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</si>
  <si>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</si>
  <si>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</si>
  <si>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</si>
  <si>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</si>
  <si>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</si>
  <si>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</si>
  <si>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</si>
  <si>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</si>
  <si>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</si>
  <si>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</si>
  <si>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</si>
  <si>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</si>
  <si>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</si>
  <si>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</si>
  <si>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</si>
  <si>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</si>
  <si>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</si>
  <si>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</si>
  <si>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</si>
  <si>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</si>
  <si>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</si>
  <si>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</si>
  <si>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</si>
  <si>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</si>
  <si>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</si>
  <si>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</si>
  <si>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</si>
  <si>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</si>
  <si>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</si>
  <si>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</si>
  <si>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</si>
  <si>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</si>
  <si>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</si>
  <si>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</si>
  <si>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</si>
  <si>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</si>
  <si>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</si>
  <si>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</si>
  <si>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</si>
  <si>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</si>
  <si>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</si>
  <si>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</si>
  <si>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</si>
  <si>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</si>
  <si>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</si>
  <si>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</si>
  <si>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</si>
  <si>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</si>
  <si>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</si>
  <si>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</si>
  <si>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</si>
  <si>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</si>
  <si>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</si>
  <si>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</si>
  <si>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</si>
  <si>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</si>
  <si>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</si>
  <si>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</si>
  <si>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</si>
  <si>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</si>
  <si>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</si>
  <si>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</si>
  <si>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</si>
  <si>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</si>
  <si>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</si>
  <si>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</si>
  <si>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</si>
  <si>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</si>
  <si>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</si>
  <si>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</si>
  <si>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</si>
  <si>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</si>
  <si>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</si>
  <si>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</si>
  <si>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</si>
  <si>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</si>
  <si>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</si>
  <si>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</si>
  <si>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</si>
  <si>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</si>
  <si>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</si>
  <si>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</si>
  <si>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</si>
  <si>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</si>
  <si>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</si>
  <si>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</si>
  <si>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</si>
  <si>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</si>
  <si>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</si>
  <si>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</si>
  <si>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</si>
  <si>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</si>
  <si>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</si>
  <si>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</si>
  <si>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</si>
  <si>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</si>
  <si>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</si>
  <si>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</si>
  <si>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</si>
  <si>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</si>
  <si>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</si>
  <si>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</si>
  <si>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</si>
  <si>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</si>
  <si>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</si>
  <si>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</si>
  <si>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</si>
  <si>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</si>
  <si>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</si>
  <si>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</si>
  <si>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</si>
  <si>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</si>
  <si>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</si>
  <si>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</si>
  <si>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</si>
  <si>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</si>
  <si>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</si>
  <si>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</si>
  <si>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</si>
  <si>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</si>
  <si>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</si>
  <si>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</si>
  <si>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</si>
  <si>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</si>
  <si>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</si>
  <si>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</si>
  <si>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</si>
  <si>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</si>
  <si>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</si>
  <si>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</si>
  <si>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</si>
  <si>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</si>
  <si>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</si>
  <si>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</si>
  <si>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</si>
  <si>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</si>
  <si>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</si>
  <si>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</si>
  <si>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</si>
  <si>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</si>
  <si>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</si>
  <si>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</si>
  <si>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</si>
  <si>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</si>
  <si>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</si>
  <si>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</si>
  <si>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</si>
  <si>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</si>
  <si>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</si>
  <si>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</si>
  <si>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</si>
  <si>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</si>
  <si>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</si>
  <si>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</si>
  <si>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</si>
  <si>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</si>
  <si>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</si>
  <si>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</si>
  <si>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</si>
  <si>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</si>
  <si>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</si>
  <si>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</si>
  <si>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</si>
  <si>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</si>
  <si>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</si>
  <si>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</si>
  <si>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</si>
  <si>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</si>
  <si>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</si>
  <si>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</si>
  <si>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</si>
  <si>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</si>
  <si>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</si>
  <si>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</si>
  <si>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</si>
  <si>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</si>
  <si>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</si>
  <si>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</si>
  <si>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</si>
  <si>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</si>
  <si>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</si>
  <si>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</si>
  <si>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</si>
  <si>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</si>
  <si>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</si>
  <si>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</si>
  <si>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</si>
  <si>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</si>
  <si>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</si>
  <si>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</si>
  <si>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</si>
  <si>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</si>
  <si>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</si>
  <si>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</si>
  <si>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</si>
  <si>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</si>
  <si>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</si>
  <si>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</si>
  <si>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</si>
  <si>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</si>
  <si>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</si>
  <si>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</si>
  <si>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</si>
  <si>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</si>
  <si>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</si>
  <si>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</si>
  <si>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</si>
  <si>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</si>
  <si>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</si>
  <si>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</si>
  <si>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</si>
  <si>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</si>
  <si>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</si>
  <si>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</si>
  <si>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</si>
  <si>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</si>
  <si>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</si>
  <si>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</si>
  <si>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</si>
  <si>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</si>
  <si>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</si>
  <si>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</si>
  <si>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</si>
  <si>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</si>
  <si>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</si>
  <si>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</si>
  <si>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</si>
  <si>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</si>
  <si>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</si>
  <si>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</si>
  <si>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</si>
  <si>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</si>
  <si>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</si>
  <si>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</si>
  <si>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</si>
  <si>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</si>
  <si>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</si>
  <si>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</si>
  <si>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</si>
  <si>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</si>
  <si>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</si>
  <si>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</si>
  <si>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</si>
  <si>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</si>
  <si>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</si>
  <si>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</si>
  <si>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</si>
  <si>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</si>
  <si>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</si>
  <si>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</si>
  <si>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</si>
  <si>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</si>
  <si>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</si>
  <si>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</si>
  <si>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</si>
  <si>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</si>
  <si>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</si>
  <si>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</si>
  <si>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</si>
  <si>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</si>
  <si>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</si>
  <si>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</si>
  <si>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</si>
  <si>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</si>
  <si>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</si>
  <si>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</si>
  <si>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</si>
  <si>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</si>
  <si>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</si>
  <si>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</si>
  <si>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</si>
  <si>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</si>
  <si>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</si>
  <si>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</si>
  <si>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</si>
  <si>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</si>
  <si>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</si>
  <si>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</si>
  <si>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</si>
  <si>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</si>
  <si>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</si>
  <si>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</si>
  <si>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</si>
  <si>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</si>
  <si>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</si>
  <si>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</si>
  <si>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</si>
  <si>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</si>
  <si>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</si>
  <si>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</si>
  <si>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</si>
  <si>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</si>
  <si>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</si>
  <si>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</si>
  <si>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</si>
  <si>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</si>
  <si>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</si>
  <si>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</si>
  <si>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</si>
  <si>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</si>
  <si>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</si>
  <si>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</si>
  <si>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</si>
  <si>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</si>
  <si>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</si>
  <si>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</si>
  <si>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</si>
  <si>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</si>
  <si>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</si>
  <si>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</si>
  <si>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</si>
  <si>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</si>
  <si>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</si>
  <si>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</si>
  <si>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</si>
  <si>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</si>
  <si>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</si>
  <si>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</si>
  <si>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</si>
  <si>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</si>
  <si>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</si>
  <si>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</si>
  <si>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</si>
  <si>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</si>
  <si>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</si>
  <si>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</si>
  <si>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</si>
  <si>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</si>
  <si>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</si>
  <si>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</si>
  <si>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</si>
  <si>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</si>
  <si>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</si>
  <si>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</si>
  <si>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</si>
  <si>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</si>
  <si>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</si>
  <si>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</si>
  <si>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</si>
  <si>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</si>
  <si>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</si>
  <si>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</si>
  <si>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</si>
  <si>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</si>
  <si>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</si>
  <si>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</si>
  <si>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</si>
  <si>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</si>
  <si>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</si>
  <si>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</si>
  <si>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</si>
  <si>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</si>
  <si>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</si>
  <si>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</si>
  <si>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</si>
  <si>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</si>
  <si>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</si>
  <si>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</si>
  <si>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</si>
  <si>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</si>
  <si>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</si>
  <si>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</si>
  <si>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</si>
  <si>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</si>
  <si>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</si>
  <si>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</si>
  <si>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</si>
  <si>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</si>
  <si>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</si>
  <si>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</si>
  <si>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</si>
  <si>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</si>
  <si>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</si>
  <si>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</si>
  <si>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</si>
  <si>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</si>
  <si>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</si>
  <si>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</si>
  <si>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</si>
  <si>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</si>
  <si>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</si>
  <si>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</si>
  <si>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</si>
  <si>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</si>
  <si>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</si>
  <si>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</si>
  <si>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</si>
  <si>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</si>
  <si>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</si>
  <si>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</si>
  <si>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</si>
  <si>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</si>
  <si>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</si>
  <si>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</si>
  <si>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</si>
  <si>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</si>
  <si>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</si>
  <si>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</si>
  <si>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</si>
  <si>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</si>
  <si>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</si>
  <si>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</si>
  <si>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</si>
  <si>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</si>
  <si>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</si>
  <si>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</si>
  <si>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</si>
  <si>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</si>
  <si>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</si>
  <si>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</si>
  <si>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</si>
  <si>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</si>
  <si>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</si>
  <si>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</si>
  <si>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</si>
  <si>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</si>
  <si>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</si>
  <si>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</si>
  <si>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</si>
  <si>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</si>
  <si>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</si>
  <si>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</si>
  <si>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</si>
  <si>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</si>
  <si>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</si>
  <si>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</si>
  <si>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</si>
  <si>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</si>
  <si>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</si>
  <si>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</si>
  <si>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</si>
  <si>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</si>
  <si>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</si>
  <si>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</si>
  <si>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</si>
  <si>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</si>
  <si>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</si>
  <si>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</si>
  <si>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</si>
  <si>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</si>
  <si>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</si>
  <si>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</si>
  <si>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</si>
  <si>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</si>
  <si>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</si>
  <si>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</si>
  <si>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</si>
  <si>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</si>
  <si>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</si>
  <si>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</si>
  <si>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</si>
  <si>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</si>
  <si>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</si>
  <si>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</si>
  <si>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</si>
  <si>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</si>
  <si>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</si>
  <si>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</si>
  <si>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</si>
  <si>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</si>
  <si>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</si>
  <si>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</si>
  <si>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</si>
  <si>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</si>
  <si>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</si>
  <si>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</si>
  <si>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</si>
  <si>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</si>
  <si>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</si>
  <si>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</si>
  <si>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</si>
  <si>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</si>
  <si>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</si>
  <si>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</si>
  <si>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</si>
  <si>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</si>
  <si>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</si>
  <si>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</si>
  <si>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</si>
  <si>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</si>
  <si>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</si>
  <si>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</si>
  <si>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</si>
  <si>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</si>
  <si>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</si>
  <si>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</si>
  <si>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</si>
  <si>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</si>
  <si>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</si>
  <si>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</si>
  <si>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</si>
  <si>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</si>
  <si>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</si>
  <si>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</si>
  <si>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</si>
  <si>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</si>
  <si>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</si>
  <si>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</si>
  <si>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</si>
  <si>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</si>
  <si>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</si>
  <si>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</si>
  <si>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</si>
  <si>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</si>
  <si>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</si>
  <si>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</si>
  <si>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</si>
  <si>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</si>
  <si>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</si>
  <si>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</si>
  <si>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</si>
  <si>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</si>
  <si>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</si>
  <si>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</si>
  <si>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</si>
  <si>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</si>
  <si>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</si>
  <si>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</si>
  <si>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</si>
  <si>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</si>
  <si>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</si>
  <si>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</si>
  <si>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</si>
  <si>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</si>
  <si>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</si>
  <si>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</si>
  <si>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</si>
  <si>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</si>
  <si>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</si>
  <si>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</si>
  <si>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</si>
  <si>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</si>
  <si>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</si>
  <si>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</si>
  <si>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</si>
  <si>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</si>
  <si>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</si>
  <si>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</si>
  <si>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</si>
  <si>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</si>
  <si>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</si>
  <si>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</si>
  <si>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</si>
  <si>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</si>
  <si>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</si>
  <si>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</si>
  <si>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</si>
  <si>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</si>
  <si>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</si>
  <si>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</si>
  <si>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</si>
  <si>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</si>
  <si>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</si>
  <si>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</si>
  <si>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</si>
  <si>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</si>
  <si>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</si>
  <si>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</si>
  <si>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</si>
  <si>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</si>
  <si>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</si>
  <si>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</si>
  <si>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</si>
  <si>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</si>
  <si>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</si>
  <si>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</si>
  <si>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</si>
  <si>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</si>
  <si>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</si>
  <si>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</si>
  <si>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</si>
  <si>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</si>
  <si>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</si>
  <si>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</si>
  <si>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</si>
  <si>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</si>
  <si>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</si>
  <si>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</si>
  <si>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</si>
  <si>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</si>
  <si>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</si>
  <si>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</si>
  <si>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</si>
  <si>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</si>
  <si>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</si>
  <si>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</si>
  <si>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</si>
  <si>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</si>
  <si>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</si>
  <si>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</si>
  <si>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</si>
  <si>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</si>
  <si>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</si>
  <si>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</si>
  <si>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</si>
  <si>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</si>
  <si>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</si>
  <si>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</si>
  <si>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</si>
  <si>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</si>
  <si>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</si>
  <si>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</si>
  <si>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</si>
  <si>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</si>
  <si>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</si>
  <si>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</si>
  <si>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</si>
  <si>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</si>
  <si>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</si>
  <si>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</si>
  <si>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</si>
  <si>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</si>
  <si>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</si>
  <si>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</si>
  <si>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</si>
  <si>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</si>
  <si>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</si>
  <si>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</si>
  <si>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</si>
  <si>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</si>
  <si>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</si>
  <si>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</si>
  <si>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</si>
  <si>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</si>
  <si>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</si>
  <si>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</si>
  <si>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</si>
  <si>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</si>
  <si>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</si>
  <si>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</si>
  <si>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</si>
  <si>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</si>
  <si>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</si>
  <si>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</si>
  <si>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</si>
  <si>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</si>
  <si>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</si>
  <si>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</si>
  <si>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</si>
  <si>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</si>
  <si>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</si>
  <si>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</si>
  <si>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</si>
  <si>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</si>
  <si>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</si>
  <si>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</si>
  <si>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</si>
  <si>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</si>
  <si>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</si>
  <si>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</si>
  <si>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</si>
  <si>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</si>
  <si>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</si>
  <si>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</si>
  <si>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</si>
  <si>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</si>
  <si>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</si>
  <si>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</si>
  <si>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</si>
  <si>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</si>
  <si>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</si>
  <si>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</si>
  <si>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</si>
  <si>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</si>
  <si>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</si>
  <si>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</si>
  <si>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</si>
  <si>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</si>
  <si>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</si>
  <si>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</si>
  <si>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</si>
  <si>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</si>
  <si>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</si>
  <si>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</si>
  <si>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</si>
  <si>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</si>
  <si>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</si>
  <si>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</si>
  <si>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</si>
  <si>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</si>
  <si>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</si>
  <si>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</si>
  <si>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</si>
  <si>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</si>
  <si>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</si>
  <si>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</si>
  <si>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</si>
  <si>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</si>
  <si>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</si>
  <si>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</si>
  <si>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</si>
  <si>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</si>
  <si>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</si>
  <si>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</si>
  <si>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</si>
  <si>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</si>
  <si>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</si>
  <si>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</si>
  <si>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</si>
  <si>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</si>
  <si>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</si>
  <si>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</si>
  <si>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</si>
  <si>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</si>
  <si>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</si>
  <si>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</si>
  <si>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</si>
  <si>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</si>
  <si>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</si>
  <si>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</si>
  <si>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</si>
  <si>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</si>
  <si>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</si>
  <si>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</si>
  <si>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</si>
  <si>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</si>
  <si>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</si>
  <si>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</si>
  <si>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</si>
  <si>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</si>
  <si>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</si>
  <si>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</si>
  <si>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</si>
  <si>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</si>
  <si>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</si>
  <si>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</si>
  <si>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</si>
  <si>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</si>
  <si>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</si>
  <si>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</si>
  <si>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</si>
  <si>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</si>
  <si>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</si>
  <si>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</si>
  <si>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</si>
  <si>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</si>
  <si>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</si>
  <si>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</si>
  <si>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</si>
  <si>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</si>
  <si>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</si>
  <si>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</si>
  <si>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</si>
  <si>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</si>
  <si>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</si>
  <si>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</si>
  <si>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</si>
  <si>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</si>
  <si>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</si>
  <si>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</si>
  <si>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</si>
  <si>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</si>
  <si>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</si>
  <si>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</si>
  <si>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</si>
  <si>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</si>
  <si>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</si>
  <si>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</si>
  <si>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</si>
  <si>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</si>
  <si>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</si>
  <si>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</si>
  <si>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</si>
  <si>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</si>
  <si>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</si>
  <si>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</si>
  <si>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</si>
  <si>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</si>
  <si>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</si>
  <si>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</si>
  <si>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</si>
  <si>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</si>
  <si>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</si>
  <si>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</si>
  <si>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</si>
  <si>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</si>
  <si>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</si>
  <si>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</si>
  <si>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</si>
  <si>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</si>
  <si>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</si>
  <si>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</si>
  <si>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</si>
  <si>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</si>
  <si>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</si>
  <si>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</si>
  <si>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</si>
  <si>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</si>
  <si>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</si>
  <si>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</si>
  <si>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</si>
  <si>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</si>
  <si>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</si>
  <si>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</si>
  <si>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</si>
  <si>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</si>
  <si>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</si>
  <si>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</si>
  <si>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</si>
  <si>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</si>
  <si>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</si>
  <si>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</si>
  <si>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</si>
  <si>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</si>
  <si>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</si>
  <si>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</si>
  <si>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</si>
  <si>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</si>
  <si>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</si>
  <si>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</si>
  <si>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</si>
  <si>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</si>
  <si>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</si>
  <si>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</si>
  <si>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</si>
  <si>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</si>
  <si>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</si>
  <si>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</si>
  <si>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</si>
  <si>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</si>
  <si>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</si>
  <si>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</si>
  <si>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</si>
  <si>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</si>
  <si>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</si>
  <si>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</si>
  <si>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</si>
  <si>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</si>
  <si>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</si>
  <si>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</si>
  <si>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</si>
  <si>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</si>
  <si>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</si>
  <si>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</si>
  <si>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</si>
  <si>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</si>
  <si>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</si>
  <si>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</si>
  <si>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</si>
  <si>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</si>
  <si>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</si>
  <si>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</si>
  <si>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</si>
  <si>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</si>
  <si>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</si>
  <si>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</si>
  <si>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</si>
  <si>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</si>
  <si>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</si>
  <si>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</si>
  <si>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</si>
  <si>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</si>
  <si>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</si>
  <si>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</si>
  <si>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</si>
  <si>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</si>
  <si>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</si>
  <si>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</si>
  <si>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</si>
  <si>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</si>
  <si>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</si>
  <si>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</si>
  <si>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</si>
  <si>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</si>
  <si>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</si>
  <si>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</si>
  <si>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</si>
  <si>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</si>
  <si>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</si>
  <si>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</si>
  <si>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</si>
  <si>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</si>
  <si>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</si>
  <si>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</si>
  <si>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</si>
  <si>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</si>
  <si>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</si>
  <si>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</si>
  <si>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</si>
  <si>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</si>
  <si>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</si>
  <si>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</si>
  <si>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</si>
  <si>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</si>
  <si>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</si>
  <si>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</si>
  <si>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</si>
  <si>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</si>
  <si>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</si>
  <si>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</si>
  <si>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</si>
  <si>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</si>
  <si>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</si>
  <si>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</si>
  <si>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</si>
  <si>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</si>
  <si>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</si>
  <si>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</si>
  <si>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</si>
  <si>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</si>
  <si>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</si>
  <si>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</si>
  <si>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</si>
  <si>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</si>
  <si>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</si>
  <si>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</si>
  <si>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</si>
  <si>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</si>
  <si>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</si>
  <si>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</si>
  <si>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</si>
  <si>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</si>
  <si>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</si>
  <si>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</si>
  <si>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</si>
  <si>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</si>
  <si>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</si>
  <si>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</si>
  <si>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</si>
  <si>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</si>
  <si>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</si>
  <si>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</si>
  <si>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</si>
  <si>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</si>
  <si>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</si>
  <si>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</si>
  <si>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</si>
  <si>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</si>
  <si>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</si>
  <si>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</si>
  <si>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</si>
  <si>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</si>
  <si>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</si>
  <si>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</si>
  <si>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</si>
  <si>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</si>
  <si>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</si>
  <si>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</si>
  <si>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</si>
  <si>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</si>
  <si>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</si>
  <si>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</si>
  <si>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</si>
  <si>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</si>
  <si>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</si>
  <si>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</si>
  <si>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</si>
  <si>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</si>
  <si>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</si>
  <si>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</si>
  <si>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</si>
  <si>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</si>
  <si>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</si>
  <si>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</si>
  <si>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</si>
  <si>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</si>
  <si>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</si>
  <si>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</si>
  <si>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</si>
  <si>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</si>
  <si>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</si>
  <si>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</si>
  <si>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</si>
  <si>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</si>
  <si>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</si>
  <si>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</si>
  <si>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</si>
  <si>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</si>
  <si>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</si>
  <si>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</si>
  <si>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</si>
  <si>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</si>
  <si>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</si>
  <si>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</si>
  <si>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</si>
  <si>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</si>
  <si>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</si>
  <si>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</si>
  <si>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</si>
  <si>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</si>
  <si>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</si>
  <si>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</si>
  <si>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</si>
  <si>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</si>
  <si>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</si>
  <si>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</si>
  <si>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</si>
  <si>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</si>
  <si>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</si>
  <si>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</si>
  <si>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</si>
  <si>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</si>
  <si>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</si>
  <si>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</si>
  <si>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</si>
  <si>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</si>
  <si>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</si>
  <si>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</si>
  <si>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</si>
  <si>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</si>
  <si>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</si>
  <si>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</si>
  <si>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</si>
  <si>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</si>
  <si>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</si>
  <si>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</si>
  <si>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</si>
  <si>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</si>
  <si>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</si>
  <si>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</si>
  <si>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</si>
  <si>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</si>
  <si>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</si>
  <si>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</si>
  <si>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</si>
  <si>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</si>
  <si>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</si>
  <si>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</si>
  <si>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</si>
  <si>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</si>
  <si>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</si>
  <si>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</si>
  <si>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</si>
  <si>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</si>
  <si>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</si>
  <si>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</si>
  <si>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</si>
  <si>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</si>
  <si>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</si>
  <si>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</si>
  <si>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</si>
  <si>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</si>
  <si>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</si>
  <si>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</si>
  <si>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</si>
  <si>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</si>
  <si>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</si>
  <si>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</si>
  <si>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</si>
  <si>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</si>
  <si>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</si>
  <si>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</si>
  <si>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</si>
  <si>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</si>
  <si>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</si>
  <si>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</si>
  <si>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</si>
  <si>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</si>
  <si>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</si>
  <si>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</si>
  <si>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</si>
  <si>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</si>
  <si>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</si>
  <si>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</si>
  <si>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</si>
  <si>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</si>
  <si>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</si>
  <si>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</si>
  <si>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</si>
  <si>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</si>
  <si>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</si>
  <si>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</si>
  <si>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</si>
  <si>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</si>
  <si>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</si>
  <si>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</si>
  <si>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</si>
  <si>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</si>
  <si>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</si>
  <si>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</si>
  <si>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</si>
  <si>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</si>
  <si>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</si>
  <si>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</si>
  <si>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</si>
  <si>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</si>
  <si>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</si>
  <si>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</si>
  <si>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</si>
  <si>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</si>
  <si>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</si>
  <si>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</si>
  <si>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</si>
  <si>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</si>
  <si>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</si>
  <si>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</si>
  <si>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</si>
  <si>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</si>
  <si>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</si>
  <si>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</si>
  <si>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</si>
  <si>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</si>
  <si>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</si>
  <si>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</si>
  <si>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</si>
  <si>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</si>
  <si>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</si>
  <si>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</si>
  <si>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</si>
  <si>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</si>
  <si>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</si>
  <si>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</si>
  <si>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</si>
  <si>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</si>
  <si>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</si>
  <si>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</si>
  <si>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</si>
  <si>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</si>
  <si>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</si>
  <si>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</si>
  <si>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</si>
  <si>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</si>
  <si>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</si>
  <si>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</si>
  <si>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</si>
  <si>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</si>
  <si>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</si>
  <si>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</si>
  <si>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</si>
  <si>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</si>
  <si>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</si>
  <si>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</si>
  <si>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</si>
  <si>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</si>
  <si>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</si>
  <si>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</si>
  <si>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</si>
  <si>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</si>
  <si>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</si>
  <si>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</si>
  <si>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</si>
  <si>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</si>
  <si>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</si>
  <si>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</si>
  <si>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</si>
  <si>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</si>
  <si>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</si>
  <si>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</si>
  <si>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</si>
  <si>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</si>
  <si>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</si>
  <si>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</si>
  <si>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</si>
  <si>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</si>
  <si>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</si>
  <si>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</si>
  <si>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</si>
  <si>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</si>
  <si>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</si>
  <si>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</si>
  <si>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</si>
  <si>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</si>
  <si>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</si>
  <si>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</si>
  <si>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</si>
  <si>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</si>
  <si>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</si>
  <si>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</si>
  <si>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</si>
  <si>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</si>
  <si>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</si>
  <si>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</si>
  <si>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</si>
  <si>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</si>
  <si>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</si>
  <si>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</si>
  <si>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</si>
  <si>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</si>
  <si>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</si>
  <si>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</si>
  <si>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</si>
  <si>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</si>
  <si>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</si>
  <si>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</si>
  <si>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</si>
  <si>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</si>
  <si>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</si>
  <si>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</si>
  <si>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</si>
  <si>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</si>
  <si>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</si>
  <si>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</si>
  <si>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</si>
  <si>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</si>
  <si>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</si>
  <si>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</si>
  <si>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</si>
  <si>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</si>
  <si>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</si>
  <si>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</si>
  <si>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</si>
  <si>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</si>
  <si>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</si>
  <si>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</si>
  <si>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</si>
  <si>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</si>
  <si>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</si>
  <si>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</si>
  <si>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</si>
  <si>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</si>
  <si>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</si>
  <si>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</si>
  <si>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</si>
  <si>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</si>
  <si>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</si>
  <si>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</si>
  <si>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</si>
  <si>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</si>
  <si>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</si>
  <si>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</si>
  <si>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</si>
  <si>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</si>
  <si>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</si>
  <si>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</si>
  <si>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</si>
  <si>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</si>
  <si>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</si>
  <si>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</si>
  <si>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</si>
  <si>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</si>
  <si>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</si>
  <si>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</si>
  <si>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</si>
  <si>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</si>
  <si>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</si>
  <si>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</si>
  <si>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</si>
  <si>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</si>
  <si>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</si>
  <si>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</si>
  <si>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</si>
  <si>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</si>
  <si>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</si>
  <si>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</si>
  <si>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</si>
  <si>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</si>
  <si>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</si>
  <si>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</si>
  <si>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</si>
  <si>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</si>
  <si>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</si>
  <si>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</si>
  <si>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</si>
  <si>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</si>
  <si>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</si>
  <si>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</si>
  <si>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</si>
  <si>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</si>
  <si>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</si>
  <si>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</si>
  <si>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</si>
  <si>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</si>
  <si>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</si>
  <si>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</si>
  <si>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</si>
  <si>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</si>
  <si>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</si>
  <si>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</si>
  <si>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</si>
  <si>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</si>
  <si>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</si>
  <si>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</si>
  <si>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</si>
  <si>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</si>
  <si>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</si>
  <si>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</si>
  <si>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</si>
  <si>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</si>
  <si>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</si>
  <si>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</si>
  <si>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</si>
  <si>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</si>
  <si>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</si>
  <si>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</si>
  <si>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</si>
  <si>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</si>
  <si>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</si>
  <si>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</si>
  <si>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</si>
  <si>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</si>
  <si>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</si>
  <si>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</si>
  <si>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</si>
  <si>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</si>
  <si>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</si>
  <si>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</si>
  <si>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</si>
  <si>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</si>
  <si>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</si>
  <si>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</si>
  <si>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</si>
  <si>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</si>
  <si>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</si>
  <si>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</si>
  <si>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</si>
  <si>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</si>
  <si>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</si>
  <si>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</si>
  <si>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</si>
  <si>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</si>
  <si>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</si>
  <si>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</si>
  <si>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</si>
  <si>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</si>
  <si>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</si>
  <si>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</si>
  <si>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</si>
  <si>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</si>
  <si>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</si>
  <si>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</si>
  <si>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</si>
  <si>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</si>
  <si>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</si>
  <si>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</si>
  <si>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</si>
  <si>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</si>
  <si>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</si>
  <si>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</si>
  <si>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</si>
  <si>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</si>
  <si>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</si>
  <si>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</si>
  <si>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</si>
  <si>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</si>
  <si>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</si>
  <si>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</si>
  <si>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</si>
  <si>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</si>
  <si>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</si>
  <si>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</si>
  <si>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</si>
  <si>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</si>
  <si>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</si>
  <si>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</si>
  <si>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</si>
  <si>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</si>
  <si>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</si>
  <si>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</si>
  <si>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</si>
  <si>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</si>
  <si>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</si>
  <si>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</si>
  <si>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</si>
  <si>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</si>
  <si>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</si>
  <si>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</si>
  <si>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</si>
  <si>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</si>
  <si>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</si>
  <si>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</si>
  <si>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</si>
  <si>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</si>
  <si>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</si>
  <si>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</si>
  <si>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</si>
  <si>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</si>
  <si>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</si>
  <si>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</si>
  <si>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</si>
  <si>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</si>
  <si>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</si>
  <si>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</si>
  <si>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</si>
  <si>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</si>
  <si>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</si>
  <si>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</si>
  <si>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</si>
  <si>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</si>
  <si>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</si>
  <si>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</si>
  <si>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</si>
  <si>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</si>
  <si>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</si>
  <si>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</si>
  <si>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</si>
  <si>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</si>
  <si>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</si>
  <si>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</si>
  <si>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</si>
  <si>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</si>
  <si>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</si>
  <si>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</si>
  <si>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</si>
  <si>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</si>
  <si>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</si>
  <si>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</si>
  <si>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</si>
  <si>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</si>
  <si>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</si>
  <si>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</si>
  <si>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</si>
  <si>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</si>
  <si>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</si>
  <si>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</si>
  <si>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</si>
  <si>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</si>
  <si>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</si>
  <si>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</si>
  <si>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</si>
  <si>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</si>
  <si>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</si>
  <si>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</si>
  <si>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</si>
  <si>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</si>
  <si>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</si>
  <si>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</si>
  <si>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</si>
  <si>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</si>
  <si>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</si>
  <si>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</si>
  <si>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</si>
  <si>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</si>
  <si>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</si>
  <si>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</si>
  <si>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</si>
  <si>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</si>
  <si>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</si>
  <si>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</si>
  <si>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</si>
  <si>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</si>
  <si>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</si>
  <si>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</si>
  <si>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</si>
  <si>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</si>
  <si>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</si>
  <si>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</si>
  <si>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</si>
  <si>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</si>
  <si>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</si>
  <si>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</si>
  <si>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</si>
  <si>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</si>
  <si>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</si>
  <si>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</si>
  <si>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</si>
  <si>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</si>
  <si>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</si>
  <si>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</si>
  <si>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</si>
  <si>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</si>
  <si>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</si>
  <si>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</si>
  <si>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</si>
  <si>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</si>
  <si>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</si>
  <si>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</si>
  <si>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</si>
  <si>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</si>
  <si>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</si>
  <si>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</si>
  <si>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</si>
  <si>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</si>
  <si>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</si>
  <si>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</si>
  <si>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</si>
  <si>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</si>
  <si>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</si>
  <si>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</si>
  <si>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</si>
  <si>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</si>
  <si>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</si>
  <si>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</si>
  <si>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</si>
  <si>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</si>
  <si>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</si>
  <si>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</si>
  <si>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</si>
  <si>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</si>
  <si>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</si>
  <si>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</si>
  <si>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</si>
  <si>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</si>
  <si>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</si>
  <si>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</si>
  <si>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</si>
  <si>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</si>
  <si>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</si>
  <si>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</si>
  <si>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</si>
  <si>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</si>
  <si>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</si>
  <si>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</si>
  <si>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</si>
  <si>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</si>
  <si>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</si>
  <si>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</si>
  <si>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</si>
  <si>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</si>
  <si>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</si>
  <si>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</si>
  <si>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</si>
  <si>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</si>
  <si>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</si>
  <si>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</si>
  <si>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</si>
  <si>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</si>
  <si>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</si>
  <si>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</si>
  <si>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</si>
  <si>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</si>
  <si>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</si>
  <si>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</si>
  <si>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</si>
  <si>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</si>
  <si>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</si>
  <si>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</si>
  <si>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</si>
  <si>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</si>
  <si>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</si>
  <si>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</si>
  <si>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</si>
  <si>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</si>
  <si>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</si>
  <si>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</si>
  <si>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</si>
  <si>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</si>
  <si>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</si>
  <si>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</si>
  <si>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</si>
  <si>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</si>
  <si>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</si>
  <si>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</si>
  <si>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</si>
  <si>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</si>
  <si>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</si>
  <si>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</si>
  <si>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</si>
  <si>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</si>
  <si>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</si>
  <si>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</si>
  <si>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</si>
  <si>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</si>
  <si>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</si>
  <si>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</si>
  <si>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</si>
  <si>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</si>
  <si>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</si>
  <si>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</si>
  <si>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</si>
  <si>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</si>
  <si>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</si>
  <si>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</si>
  <si>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</si>
  <si>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</si>
  <si>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</si>
  <si>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</si>
  <si>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</si>
  <si>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</si>
  <si>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</si>
  <si>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</si>
  <si>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</si>
  <si>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</si>
  <si>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</si>
  <si>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</si>
  <si>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</si>
  <si>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</si>
  <si>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</si>
  <si>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</si>
  <si>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</si>
  <si>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</si>
  <si>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</si>
  <si>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</si>
  <si>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</si>
  <si>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</si>
  <si>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</si>
  <si>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</si>
  <si>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</si>
  <si>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</si>
  <si>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</si>
  <si>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</si>
  <si>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</si>
  <si>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</si>
  <si>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</si>
  <si>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</si>
  <si>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</si>
  <si>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</si>
  <si>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</si>
  <si>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</si>
  <si>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</si>
  <si>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</si>
  <si>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</si>
  <si>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</si>
  <si>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</si>
  <si>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</si>
  <si>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</si>
  <si>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</si>
  <si>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</si>
  <si>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</si>
  <si>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</si>
  <si>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</si>
  <si>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</si>
  <si>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</si>
  <si>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</si>
  <si>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</si>
  <si>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</si>
  <si>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</si>
  <si>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</si>
  <si>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</si>
  <si>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</si>
  <si>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</si>
  <si>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</si>
  <si>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</si>
  <si>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</si>
  <si>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</si>
  <si>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</si>
  <si>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</si>
  <si>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</si>
  <si>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</si>
  <si>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</si>
  <si>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</si>
  <si>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</si>
  <si>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</si>
  <si>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</si>
  <si>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</si>
  <si>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</si>
  <si>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</si>
  <si>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</si>
  <si>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</si>
  <si>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</si>
  <si>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</si>
  <si>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</si>
  <si>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</si>
  <si>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</si>
  <si>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</si>
  <si>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</si>
  <si>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</si>
  <si>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</si>
  <si>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</si>
  <si>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</si>
  <si>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</si>
  <si>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</si>
  <si>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</si>
  <si>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</si>
  <si>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</si>
  <si>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</si>
  <si>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</si>
  <si>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</si>
  <si>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</si>
  <si>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</si>
  <si>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</si>
  <si>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</si>
  <si>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</si>
  <si>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</si>
  <si>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</si>
  <si>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</si>
  <si>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</si>
  <si>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</si>
  <si>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</si>
  <si>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</si>
  <si>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</si>
  <si>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</si>
  <si>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</si>
  <si>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</si>
  <si>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</si>
  <si>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</si>
  <si>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</si>
  <si>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</si>
  <si>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</si>
  <si>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</si>
  <si>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</si>
  <si>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</si>
  <si>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</si>
  <si>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</si>
  <si>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</si>
  <si>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</si>
  <si>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</si>
  <si>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</si>
  <si>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</si>
  <si>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</si>
  <si>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</si>
  <si>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</si>
  <si>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</si>
  <si>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</si>
  <si>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</si>
  <si>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</si>
  <si>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</si>
  <si>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</si>
  <si>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</si>
  <si>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</si>
  <si>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</si>
  <si>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</si>
  <si>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</si>
  <si>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</si>
  <si>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</si>
  <si>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</si>
  <si>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</si>
  <si>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</si>
  <si>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</si>
  <si>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</si>
  <si>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</si>
  <si>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</si>
  <si>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</si>
  <si>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</si>
  <si>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</si>
  <si>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</si>
  <si>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</si>
  <si>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</si>
  <si>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</si>
  <si>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</si>
  <si>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</si>
  <si>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</si>
  <si>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</si>
  <si>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</si>
  <si>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</si>
  <si>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</si>
  <si>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</si>
  <si>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</si>
  <si>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</si>
  <si>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</si>
  <si>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</si>
  <si>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</si>
  <si>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</si>
  <si>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</si>
  <si>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</si>
  <si>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</si>
  <si>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</si>
  <si>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</si>
  <si>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</si>
  <si>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</si>
  <si>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</si>
  <si>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</si>
  <si>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</si>
  <si>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</si>
  <si>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</si>
  <si>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</si>
  <si>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</si>
  <si>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</si>
  <si>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</si>
  <si>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</si>
  <si>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</si>
  <si>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</si>
  <si>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</si>
  <si>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</si>
  <si>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</si>
  <si>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</si>
  <si>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</si>
  <si>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</si>
  <si>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</si>
  <si>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</si>
  <si>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</si>
  <si>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</si>
  <si>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</si>
  <si>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</si>
  <si>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</si>
  <si>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</si>
  <si>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</si>
  <si>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</si>
  <si>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</si>
  <si>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</si>
  <si>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</si>
  <si>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</si>
  <si>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</si>
  <si>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</si>
  <si>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</si>
  <si>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</si>
  <si>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</si>
  <si>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</si>
  <si>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</si>
  <si>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</si>
  <si>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</si>
  <si>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</si>
  <si>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</si>
  <si>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</si>
  <si>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</si>
  <si>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</si>
  <si>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</si>
  <si>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</si>
  <si>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</si>
  <si>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</si>
  <si>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</si>
  <si>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</si>
  <si>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</si>
  <si>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</si>
  <si>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</si>
  <si>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</si>
  <si>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</si>
  <si>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</si>
  <si>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</si>
  <si>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</si>
  <si>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</si>
  <si>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</si>
  <si>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</si>
  <si>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</si>
  <si>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</si>
  <si>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</si>
  <si>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</si>
  <si>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</si>
  <si>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</si>
  <si>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</si>
  <si>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</si>
  <si>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</si>
  <si>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</si>
  <si>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</si>
  <si>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</si>
  <si>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</si>
  <si>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</si>
  <si>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</si>
  <si>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</si>
  <si>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</si>
  <si>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</si>
  <si>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</si>
  <si>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</si>
  <si>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</si>
  <si>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</si>
  <si>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</si>
  <si>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</si>
  <si>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</si>
  <si>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</si>
  <si>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</si>
  <si>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</si>
  <si>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</si>
  <si>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</si>
  <si>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</si>
  <si>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</si>
  <si>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</si>
  <si>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</si>
  <si>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</si>
  <si>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</si>
  <si>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</si>
  <si>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</si>
  <si>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</si>
  <si>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</si>
  <si>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</si>
  <si>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</si>
  <si>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</si>
  <si>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</si>
  <si>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</si>
  <si>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</si>
  <si>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</si>
  <si>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</si>
  <si>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</si>
  <si>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</si>
  <si>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</si>
  <si>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</si>
  <si>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</si>
  <si>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</si>
  <si>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</si>
  <si>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</si>
  <si>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</si>
  <si>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</si>
  <si>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</si>
  <si>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</si>
  <si>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</si>
  <si>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</si>
  <si>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</si>
  <si>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</si>
  <si>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</si>
  <si>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</si>
  <si>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</si>
  <si>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</si>
  <si>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</si>
  <si>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</si>
  <si>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</si>
  <si>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</si>
  <si>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</si>
  <si>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</si>
  <si>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</si>
  <si>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</si>
  <si>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</si>
  <si>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</si>
  <si>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</si>
  <si>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</si>
  <si>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</si>
  <si>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</si>
  <si>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</si>
  <si>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</si>
  <si>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</si>
  <si>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</si>
  <si>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</si>
  <si>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</si>
  <si>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</si>
  <si>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</si>
  <si>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</si>
  <si>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</si>
  <si>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</si>
  <si>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</si>
  <si>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</si>
  <si>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</si>
  <si>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</si>
  <si>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</si>
  <si>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</si>
  <si>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</si>
  <si>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</si>
  <si>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</si>
  <si>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</si>
  <si>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</si>
  <si>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</si>
  <si>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</si>
  <si>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</si>
  <si>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</si>
  <si>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</si>
  <si>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</si>
  <si>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</si>
  <si>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</si>
  <si>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</si>
  <si>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</si>
  <si>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</si>
  <si>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</si>
  <si>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</si>
  <si>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</si>
  <si>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</si>
  <si>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</si>
  <si>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</si>
  <si>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</si>
  <si>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</si>
  <si>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</si>
  <si>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</si>
  <si>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</si>
  <si>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</si>
  <si>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</si>
  <si>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</si>
  <si>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</si>
  <si>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</si>
  <si>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</si>
  <si>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</si>
  <si>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</si>
  <si>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</si>
  <si>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</si>
  <si>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</si>
  <si>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</si>
  <si>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</si>
  <si>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</si>
  <si>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</si>
  <si>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</si>
  <si>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</si>
  <si>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</si>
  <si>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</si>
  <si>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</si>
  <si>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</si>
  <si>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</si>
  <si>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</si>
  <si>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</si>
  <si>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</si>
  <si>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</si>
  <si>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</si>
  <si>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</si>
  <si>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</si>
  <si>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</si>
  <si>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</si>
  <si>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</si>
  <si>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</si>
  <si>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</si>
  <si>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</si>
  <si>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</si>
  <si>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</si>
  <si>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</si>
  <si>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</si>
  <si>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</si>
  <si>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</si>
  <si>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</si>
  <si>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</si>
  <si>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</si>
  <si>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</si>
  <si>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</si>
  <si>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</si>
  <si>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</si>
  <si>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</si>
  <si>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</si>
  <si>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</si>
  <si>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</si>
  <si>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</si>
  <si>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</si>
  <si>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</si>
  <si>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</si>
  <si>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</si>
  <si>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</si>
  <si>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</si>
  <si>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</si>
  <si>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</si>
  <si>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</si>
  <si>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</si>
  <si>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</si>
  <si>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</si>
  <si>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</si>
  <si>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</si>
  <si>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</si>
  <si>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</si>
  <si>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</si>
  <si>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</si>
  <si>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</si>
  <si>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</si>
  <si>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</si>
  <si>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</si>
  <si>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</si>
  <si>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</si>
  <si>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</si>
  <si>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</si>
  <si>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</si>
  <si>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</si>
  <si>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</si>
  <si>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</si>
  <si>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</si>
  <si>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</si>
  <si>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</si>
  <si>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</si>
  <si>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</si>
  <si>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</si>
  <si>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</si>
  <si>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</si>
  <si>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</si>
  <si>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</si>
  <si>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</si>
  <si>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</si>
  <si>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</si>
  <si>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</si>
  <si>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</si>
  <si>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</si>
  <si>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</si>
  <si>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</si>
  <si>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</si>
  <si>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</si>
  <si>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</si>
  <si>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</si>
  <si>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</si>
  <si>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</si>
  <si>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</si>
  <si>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</si>
  <si>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</si>
  <si>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</si>
  <si>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</si>
  <si>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</si>
  <si>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</si>
  <si>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</si>
  <si>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</si>
  <si>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</si>
  <si>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</si>
  <si>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</si>
  <si>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</si>
  <si>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</si>
  <si>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</si>
  <si>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</si>
  <si>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</si>
  <si>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</si>
  <si>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</si>
  <si>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</si>
  <si>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</si>
  <si>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</si>
  <si>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</si>
  <si>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</si>
  <si>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</si>
  <si>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</si>
  <si>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</si>
  <si>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</si>
  <si>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</si>
  <si>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</si>
  <si>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</si>
  <si>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</si>
  <si>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</si>
  <si>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</si>
  <si>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</si>
  <si>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</si>
  <si>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</si>
  <si>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</si>
  <si>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</si>
  <si>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</si>
  <si>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</si>
  <si>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</si>
  <si>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</si>
  <si>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</si>
  <si>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</si>
  <si>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</si>
  <si>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</si>
  <si>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</si>
  <si>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</si>
  <si>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</si>
  <si>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</si>
  <si>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</si>
  <si>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</si>
  <si>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</si>
  <si>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</si>
  <si>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</si>
  <si>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</si>
  <si>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</si>
  <si>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</si>
  <si>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</si>
  <si>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</si>
  <si>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</si>
  <si>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</si>
  <si>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</si>
  <si>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</si>
  <si>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</si>
  <si>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</si>
  <si>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</si>
  <si>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</si>
  <si>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</si>
  <si>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</si>
  <si>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</si>
  <si>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</si>
  <si>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</si>
  <si>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</si>
  <si>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</si>
  <si>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</si>
  <si>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</si>
  <si>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</si>
  <si>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</si>
  <si>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</si>
  <si>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</si>
  <si>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</si>
  <si>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</si>
  <si>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</si>
  <si>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</si>
  <si>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</si>
  <si>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</si>
  <si>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</si>
  <si>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</si>
  <si>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</si>
  <si>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</si>
  <si>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</si>
  <si>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</si>
  <si>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</si>
  <si>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</si>
  <si>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</si>
  <si>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</si>
  <si>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</si>
  <si>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</si>
  <si>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</si>
  <si>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</si>
  <si>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</si>
  <si>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</si>
  <si>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</si>
  <si>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</si>
  <si>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</si>
  <si>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</si>
  <si>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</si>
  <si>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</si>
  <si>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</si>
  <si>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</si>
  <si>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</si>
  <si>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</si>
  <si>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</si>
  <si>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</si>
  <si>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</si>
  <si>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</si>
  <si>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</si>
  <si>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</si>
  <si>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</si>
  <si>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</si>
  <si>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</si>
  <si>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</si>
  <si>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</si>
  <si>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</si>
  <si>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</si>
  <si>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</si>
  <si>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</si>
  <si>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</si>
  <si>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</si>
  <si>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</si>
  <si>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</si>
  <si>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</si>
  <si>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</si>
  <si>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</si>
  <si>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</si>
  <si>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</si>
  <si>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</si>
  <si>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</si>
  <si>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</si>
  <si>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</si>
  <si>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</si>
  <si>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</si>
  <si>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</si>
  <si>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</si>
  <si>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</si>
  <si>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</si>
  <si>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</si>
  <si>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</si>
  <si>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</si>
  <si>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</si>
  <si>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</si>
  <si>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</si>
  <si>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</si>
  <si>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</si>
  <si>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</si>
  <si>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</si>
  <si>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</si>
  <si>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</si>
  <si>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</si>
  <si>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</si>
  <si>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</si>
  <si>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</si>
  <si>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</si>
  <si>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</si>
  <si>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</si>
  <si>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</si>
  <si>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</si>
  <si>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</si>
  <si>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</si>
  <si>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</si>
  <si>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</si>
  <si>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</si>
  <si>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</si>
  <si>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</si>
  <si>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</si>
  <si>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</si>
  <si>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</si>
  <si>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</si>
  <si>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</si>
  <si>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</si>
  <si>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</si>
  <si>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</si>
  <si>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</si>
  <si>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</si>
  <si>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</si>
  <si>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</si>
  <si>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</si>
  <si>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</si>
  <si>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</si>
  <si>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</si>
  <si>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</si>
  <si>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</si>
  <si>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</si>
  <si>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</si>
  <si>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</si>
  <si>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</si>
  <si>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</si>
  <si>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</si>
  <si>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</si>
  <si>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</si>
  <si>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</si>
  <si>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</si>
  <si>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</si>
  <si>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</si>
  <si>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</si>
  <si>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</si>
  <si>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</si>
  <si>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</si>
  <si>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</si>
  <si>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</si>
  <si>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</si>
  <si>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</si>
  <si>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</si>
  <si>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</si>
  <si>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</si>
  <si>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</si>
  <si>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</si>
  <si>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</si>
  <si>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</si>
  <si>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</si>
  <si>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</si>
  <si>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</si>
  <si>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</si>
  <si>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</si>
  <si>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</si>
  <si>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</si>
  <si>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</si>
  <si>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</si>
  <si>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</si>
  <si>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</si>
  <si>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</si>
  <si>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</si>
  <si>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</si>
  <si>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</si>
  <si>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</si>
  <si>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</si>
  <si>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</si>
  <si>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</si>
  <si>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</si>
  <si>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</si>
  <si>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</si>
  <si>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</si>
  <si>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</si>
  <si>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</si>
  <si>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</si>
  <si>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</si>
  <si>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</si>
  <si>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</si>
  <si>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</si>
  <si>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</si>
  <si>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</si>
  <si>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</si>
  <si>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</si>
  <si>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</si>
  <si>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</si>
  <si>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</si>
  <si>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</si>
  <si>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</si>
  <si>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</si>
  <si>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</si>
  <si>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</si>
  <si>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</si>
  <si>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</si>
  <si>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</si>
  <si>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</si>
  <si>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</si>
  <si>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</si>
  <si>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</si>
  <si>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</si>
  <si>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</si>
  <si>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</si>
  <si>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</si>
  <si>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</si>
  <si>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</si>
  <si>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</si>
  <si>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</si>
  <si>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</si>
  <si>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</si>
  <si>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</si>
  <si>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</si>
  <si>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</si>
  <si>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</si>
  <si>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</si>
  <si>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</si>
  <si>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</si>
  <si>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</si>
  <si>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</si>
  <si>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</si>
  <si>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</si>
  <si>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</si>
  <si>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</si>
  <si>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</si>
  <si>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</si>
  <si>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</si>
  <si>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</si>
  <si>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</si>
  <si>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</si>
  <si>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</si>
  <si>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</si>
  <si>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</si>
  <si>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</si>
  <si>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</si>
  <si>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</si>
  <si>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</si>
  <si>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</si>
  <si>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</si>
  <si>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</si>
  <si>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</si>
  <si>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</si>
  <si>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</si>
  <si>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</si>
  <si>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</si>
  <si>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</si>
  <si>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</si>
  <si>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</si>
  <si>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</si>
  <si>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</si>
  <si>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</si>
  <si>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</si>
  <si>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</si>
  <si>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</si>
  <si>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</si>
  <si>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</si>
  <si>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</si>
  <si>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</si>
  <si>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</si>
  <si>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</si>
  <si>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</si>
  <si>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</si>
  <si>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</si>
  <si>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</si>
  <si>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</si>
  <si>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</si>
  <si>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</si>
  <si>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</si>
  <si>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</si>
  <si>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</si>
  <si>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</si>
  <si>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</si>
  <si>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</si>
  <si>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</si>
  <si>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</si>
  <si>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</si>
  <si>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</si>
  <si>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</si>
  <si>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</si>
  <si>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</si>
  <si>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</si>
  <si>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</si>
  <si>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</si>
  <si>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</si>
  <si>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</si>
  <si>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</si>
  <si>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</si>
  <si>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</si>
  <si>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</si>
  <si>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</si>
  <si>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</si>
  <si>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</si>
  <si>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</si>
  <si>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</si>
  <si>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</si>
  <si>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</si>
  <si>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</si>
  <si>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</si>
  <si>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</si>
  <si>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</si>
  <si>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</si>
  <si>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</si>
  <si>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</si>
  <si>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</si>
  <si>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</si>
  <si>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</si>
  <si>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</si>
  <si>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</si>
  <si>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</si>
  <si>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</si>
  <si>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</si>
  <si>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</si>
  <si>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</si>
  <si>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</si>
  <si>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</si>
  <si>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</si>
  <si>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</si>
  <si>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</si>
  <si>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</si>
  <si>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</si>
  <si>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</si>
  <si>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</si>
  <si>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</si>
  <si>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</si>
  <si>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</si>
  <si>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</si>
  <si>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</si>
  <si>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</si>
  <si>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</si>
  <si>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</si>
  <si>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</si>
  <si>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</si>
  <si>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</si>
  <si>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</si>
  <si>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</si>
  <si>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</si>
  <si>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</si>
  <si>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</si>
  <si>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</si>
  <si>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</si>
  <si>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</si>
  <si>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</si>
  <si>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</si>
  <si>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</si>
  <si>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</si>
  <si>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</si>
  <si>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</si>
  <si>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</si>
  <si>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</si>
  <si>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</si>
  <si>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</si>
  <si>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</si>
  <si>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</si>
  <si>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</si>
  <si>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</si>
  <si>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</si>
  <si>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</si>
  <si>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</si>
  <si>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</si>
  <si>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</si>
  <si>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</si>
  <si>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</si>
  <si>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</si>
  <si>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</si>
  <si>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</si>
  <si>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</si>
  <si>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</si>
  <si>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</si>
  <si>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</si>
  <si>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</si>
  <si>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</si>
  <si>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</si>
  <si>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</si>
  <si>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</si>
  <si>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</si>
  <si>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</si>
  <si>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</si>
  <si>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</si>
  <si>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</si>
  <si>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</si>
  <si>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</si>
  <si>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</si>
  <si>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</si>
  <si>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</si>
  <si>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</si>
  <si>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</si>
  <si>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</si>
  <si>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</si>
  <si>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</si>
  <si>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</si>
  <si>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</si>
  <si>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</si>
  <si>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</si>
  <si>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</si>
  <si>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</si>
  <si>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</si>
  <si>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</si>
  <si>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</si>
  <si>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</si>
  <si>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</si>
  <si>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</si>
  <si>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</si>
  <si>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</si>
  <si>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</si>
  <si>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</si>
  <si>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</si>
  <si>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</si>
  <si>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</si>
  <si>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</si>
  <si>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</si>
  <si>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</si>
  <si>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</si>
  <si>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</si>
  <si>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</si>
  <si>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</si>
  <si>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</si>
  <si>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</si>
  <si>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</si>
  <si>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</si>
  <si>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</si>
  <si>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</si>
  <si>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</si>
  <si>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</si>
  <si>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</si>
  <si>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</si>
  <si>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</si>
  <si>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</si>
  <si>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</si>
  <si>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</si>
  <si>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</si>
  <si>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</si>
  <si>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</si>
  <si>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</si>
  <si>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</si>
  <si>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</si>
  <si>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</si>
  <si>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</si>
  <si>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</si>
  <si>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</si>
  <si>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</si>
  <si>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</si>
  <si>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</si>
  <si>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</si>
  <si>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</si>
  <si>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</si>
  <si>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</si>
  <si>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</si>
  <si>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</si>
  <si>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</si>
  <si>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</si>
  <si>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</si>
  <si>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</si>
  <si>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</si>
  <si>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</si>
  <si>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</si>
  <si>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</si>
  <si>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</si>
  <si>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</si>
  <si>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</si>
  <si>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</si>
  <si>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</si>
  <si>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</si>
  <si>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</si>
  <si>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</si>
  <si>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</si>
  <si>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</si>
  <si>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</si>
  <si>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</si>
  <si>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</si>
  <si>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</si>
  <si>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</si>
  <si>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</si>
  <si>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</si>
  <si>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</si>
  <si>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</si>
  <si>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</si>
  <si>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</si>
  <si>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</si>
  <si>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</si>
  <si>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</si>
  <si>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</si>
  <si>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</si>
  <si>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</si>
  <si>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</si>
  <si>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</si>
  <si>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</si>
  <si>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</si>
  <si>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</si>
  <si>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</si>
  <si>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</si>
  <si>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</si>
  <si>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</si>
  <si>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</si>
  <si>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</si>
  <si>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</si>
  <si>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</si>
  <si>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</si>
  <si>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</si>
  <si>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</si>
  <si>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</si>
  <si>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</si>
  <si>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</si>
  <si>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</si>
  <si>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</si>
  <si>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</si>
  <si>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</si>
  <si>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</si>
  <si>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</si>
  <si>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</si>
  <si>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</si>
  <si>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</si>
  <si>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</si>
  <si>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</si>
  <si>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</si>
  <si>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</si>
  <si>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</si>
  <si>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</si>
  <si>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</si>
  <si>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</si>
  <si>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</si>
  <si>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</si>
  <si>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</si>
  <si>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</si>
  <si>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</si>
  <si>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</si>
  <si>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</si>
  <si>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</si>
  <si>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</si>
  <si>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</si>
  <si>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</si>
  <si>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</si>
  <si>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</si>
  <si>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</si>
  <si>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</si>
  <si>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</si>
  <si>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</si>
  <si>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</si>
  <si>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</si>
  <si>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</si>
  <si>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</si>
  <si>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</si>
  <si>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</si>
  <si>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</si>
  <si>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</si>
  <si>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</si>
  <si>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</si>
  <si>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</si>
  <si>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</si>
  <si>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</si>
  <si>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</si>
  <si>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</si>
  <si>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</si>
  <si>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</si>
  <si>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</si>
  <si>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</si>
  <si>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</si>
  <si>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</si>
  <si>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</si>
  <si>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</si>
  <si>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</si>
  <si>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</si>
  <si>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</si>
  <si>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</si>
  <si>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</si>
  <si>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</si>
  <si>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</si>
  <si>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</si>
  <si>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</si>
  <si>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</si>
  <si>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</si>
  <si>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</si>
  <si>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</si>
  <si>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</si>
  <si>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</si>
  <si>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</si>
  <si>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</si>
  <si>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</si>
  <si>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</si>
  <si>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</si>
  <si>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</si>
  <si>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</si>
  <si>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</si>
  <si>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</si>
  <si>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</si>
  <si>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</si>
  <si>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</si>
  <si>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</si>
  <si>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</si>
  <si>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</si>
  <si>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</si>
  <si>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</si>
  <si>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</si>
  <si>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</si>
  <si>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</si>
  <si>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</si>
  <si>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</si>
  <si>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</si>
  <si>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</si>
  <si>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</si>
  <si>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</si>
  <si>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</si>
  <si>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</si>
  <si>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</si>
  <si>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</si>
  <si>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</si>
  <si>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</si>
  <si>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</si>
  <si>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</si>
  <si>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</si>
  <si>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</si>
  <si>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</si>
  <si>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</si>
  <si>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</si>
  <si>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</si>
  <si>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</si>
  <si>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</si>
  <si>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</si>
  <si>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</si>
  <si>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</si>
  <si>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</si>
  <si>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</si>
  <si>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</si>
  <si>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</si>
  <si>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</si>
  <si>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</si>
  <si>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</si>
  <si>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</si>
  <si>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</si>
  <si>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</si>
  <si>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</si>
  <si>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</si>
  <si>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</si>
  <si>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</si>
  <si>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</si>
  <si>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</si>
  <si>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</si>
  <si>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</si>
  <si>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</si>
  <si>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</si>
  <si>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</si>
  <si>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</si>
  <si>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</si>
  <si>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</si>
  <si>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</si>
  <si>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</si>
  <si>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</si>
  <si>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</si>
  <si>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</si>
  <si>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</si>
  <si>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</si>
  <si>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</si>
  <si>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</si>
  <si>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</si>
  <si>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</si>
  <si>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</si>
  <si>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</si>
  <si>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</si>
  <si>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</si>
  <si>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</si>
  <si>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</si>
  <si>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</si>
  <si>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</si>
  <si>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</si>
  <si>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</si>
  <si>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</si>
  <si>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</si>
  <si>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</si>
  <si>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</si>
  <si>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</si>
  <si>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</si>
  <si>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</si>
  <si>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</si>
  <si>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</si>
  <si>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</si>
  <si>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</si>
  <si>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</si>
  <si>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</si>
  <si>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</si>
  <si>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</si>
  <si>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</si>
  <si>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</si>
  <si>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</si>
  <si>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</si>
  <si>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</si>
  <si>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</si>
  <si>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</si>
  <si>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</si>
  <si>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</si>
  <si>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</si>
  <si>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</si>
  <si>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</si>
  <si>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</si>
  <si>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</si>
  <si>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</si>
  <si>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</si>
  <si>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</si>
  <si>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</si>
  <si>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</si>
  <si>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</si>
  <si>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</si>
  <si>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</si>
  <si>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</si>
  <si>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</si>
  <si>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</si>
  <si>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</si>
  <si>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</si>
  <si>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</si>
  <si>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</si>
  <si>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</si>
  <si>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</si>
  <si>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</si>
  <si>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</si>
  <si>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</si>
  <si>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</si>
  <si>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</si>
  <si>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</si>
  <si>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</si>
  <si>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</si>
  <si>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</si>
  <si>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</si>
  <si>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</si>
  <si>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</si>
  <si>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</si>
  <si>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</si>
  <si>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</si>
  <si>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</si>
  <si>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</si>
  <si>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</si>
  <si>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</si>
  <si>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</si>
  <si>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</si>
  <si>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</si>
  <si>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</si>
  <si>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</si>
  <si>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</si>
  <si>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</si>
  <si>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</si>
  <si>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</si>
  <si>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</si>
  <si>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</si>
  <si>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</si>
  <si>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</si>
  <si>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</si>
  <si>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</si>
  <si>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</si>
  <si>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</si>
  <si>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</si>
  <si>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</si>
  <si>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</si>
  <si>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</si>
  <si>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</si>
  <si>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</si>
  <si>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</si>
  <si>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</si>
  <si>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</si>
  <si>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</si>
  <si>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</si>
  <si>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</si>
  <si>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</si>
  <si>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</si>
  <si>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</si>
  <si>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</si>
  <si>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</si>
  <si>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</si>
  <si>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</si>
  <si>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</si>
  <si>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</si>
  <si>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</si>
  <si>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</si>
  <si>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</si>
  <si>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</si>
  <si>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</si>
  <si>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</si>
  <si>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</si>
  <si>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</si>
  <si>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</si>
  <si>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</si>
  <si>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</si>
  <si>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</si>
  <si>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</si>
  <si>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</si>
  <si>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</si>
  <si>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</si>
  <si>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</si>
  <si>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</si>
  <si>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</si>
  <si>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</si>
  <si>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</si>
  <si>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</si>
  <si>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</si>
  <si>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</si>
  <si>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</si>
  <si>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</si>
  <si>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</si>
  <si>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</si>
  <si>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</si>
  <si>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</si>
  <si>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</si>
  <si>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</si>
  <si>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</si>
  <si>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</si>
  <si>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</si>
  <si>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</si>
  <si>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</si>
  <si>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</si>
  <si>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</si>
  <si>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</si>
  <si>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</si>
  <si>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</si>
  <si>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</si>
  <si>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</si>
  <si>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</si>
  <si>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</si>
  <si>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</si>
  <si>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</si>
  <si>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</si>
  <si>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</si>
  <si>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</si>
  <si>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</si>
  <si>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</si>
  <si>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</si>
  <si>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</si>
  <si>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</si>
  <si>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</si>
  <si>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</si>
  <si>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</si>
  <si>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</si>
  <si>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</si>
  <si>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</si>
  <si>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</si>
  <si>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</si>
  <si>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</si>
  <si>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</si>
  <si>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</si>
  <si>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</si>
  <si>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</si>
  <si>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</si>
  <si>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</si>
  <si>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</si>
  <si>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</si>
  <si>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</si>
  <si>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</si>
  <si>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</si>
  <si>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</si>
  <si>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</si>
  <si>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</si>
  <si>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</si>
  <si>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</si>
  <si>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</si>
  <si>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</si>
  <si>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</si>
  <si>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</si>
  <si>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</si>
  <si>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</si>
  <si>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</si>
  <si>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</si>
  <si>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</si>
  <si>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</si>
  <si>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</si>
  <si>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</si>
  <si>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</si>
  <si>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</si>
  <si>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</si>
  <si>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</si>
  <si>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</si>
  <si>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</si>
  <si>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</si>
  <si>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</si>
  <si>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</si>
  <si>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</si>
  <si>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</si>
  <si>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</si>
  <si>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</si>
  <si>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</si>
  <si>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</si>
  <si>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</si>
  <si>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</si>
  <si>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</si>
  <si>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</si>
  <si>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</si>
  <si>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</si>
  <si>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</si>
  <si>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</si>
  <si>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</si>
  <si>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</si>
  <si>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</si>
  <si>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</si>
  <si>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</si>
  <si>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</si>
  <si>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</si>
  <si>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</si>
  <si>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</si>
  <si>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</si>
  <si>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</si>
  <si>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</si>
  <si>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</si>
  <si>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</si>
  <si>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</si>
  <si>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</si>
  <si>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</si>
  <si>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</si>
  <si>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</si>
  <si>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</si>
  <si>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</si>
  <si>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</si>
  <si>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</si>
  <si>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</si>
  <si>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</si>
  <si>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</si>
  <si>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</si>
  <si>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</si>
  <si>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</si>
  <si>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</si>
  <si>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</si>
  <si>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</si>
  <si>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</si>
  <si>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</si>
  <si>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</si>
  <si>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</si>
  <si>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</si>
  <si>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</si>
  <si>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</si>
  <si>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</si>
  <si>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</si>
  <si>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</si>
  <si>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</si>
  <si>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</si>
  <si>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</si>
  <si>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</si>
  <si>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</si>
  <si>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</si>
  <si>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</si>
  <si>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</si>
  <si>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</si>
  <si>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</si>
  <si>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</si>
  <si>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</si>
  <si>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</si>
  <si>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</si>
  <si>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</si>
  <si>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</si>
  <si>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</si>
  <si>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</si>
  <si>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</si>
  <si>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</si>
  <si>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</si>
  <si>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</si>
  <si>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</si>
  <si>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</si>
  <si>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</si>
  <si>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</si>
  <si>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</si>
  <si>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</si>
  <si>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</si>
  <si>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</si>
  <si>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</si>
  <si>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</si>
  <si>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</si>
  <si>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</si>
  <si>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</si>
  <si>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</si>
  <si>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</si>
  <si>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</si>
  <si>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</si>
  <si>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</si>
  <si>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</si>
  <si>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</si>
  <si>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</si>
  <si>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</si>
  <si>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</si>
  <si>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</si>
  <si>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</si>
  <si>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</si>
  <si>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</si>
  <si>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</si>
  <si>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</si>
  <si>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</si>
  <si>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</si>
  <si>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</si>
  <si>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</si>
  <si>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</si>
  <si>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</si>
  <si>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</si>
  <si>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</si>
  <si>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</si>
  <si>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</si>
  <si>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</si>
  <si>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</si>
  <si>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</si>
  <si>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</si>
  <si>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</si>
  <si>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</si>
  <si>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</si>
  <si>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</si>
  <si>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</si>
  <si>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</si>
  <si>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</si>
  <si>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</si>
  <si>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</si>
  <si>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</si>
  <si>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</si>
  <si>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</si>
  <si>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</si>
  <si>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</si>
  <si>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</si>
  <si>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</si>
  <si>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</si>
  <si>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</si>
  <si>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</si>
  <si>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</si>
  <si>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</si>
  <si>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</si>
  <si>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</si>
  <si>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</si>
  <si>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</si>
  <si>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</si>
  <si>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</si>
  <si>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</si>
  <si>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</si>
  <si>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</si>
  <si>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</si>
  <si>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</si>
  <si>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</si>
  <si>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</si>
  <si>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</si>
  <si>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</si>
  <si>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</si>
  <si>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</si>
  <si>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</si>
  <si>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</si>
  <si>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</si>
  <si>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</si>
  <si>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</si>
  <si>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</si>
  <si>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</si>
  <si>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</si>
  <si>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</si>
  <si>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</si>
  <si>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</si>
  <si>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</si>
  <si>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</si>
  <si>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</si>
  <si>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</si>
  <si>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</si>
  <si>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</si>
  <si>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</si>
  <si>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</si>
  <si>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</si>
  <si>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</si>
  <si>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</si>
  <si>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</si>
  <si>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</si>
  <si>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</si>
  <si>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</si>
  <si>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</si>
  <si>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</si>
  <si>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</si>
  <si>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</si>
  <si>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</si>
  <si>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</si>
  <si>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</si>
  <si>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</si>
  <si>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</si>
  <si>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</si>
  <si>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</si>
  <si>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</si>
  <si>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</si>
  <si>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</si>
  <si>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</si>
  <si>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</si>
  <si>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</si>
  <si>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</si>
  <si>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</si>
  <si>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</si>
  <si>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</si>
  <si>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</si>
  <si>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</si>
  <si>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</si>
  <si>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</si>
  <si>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</si>
  <si>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</si>
  <si>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</si>
  <si>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</si>
  <si>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</si>
  <si>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</si>
  <si>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</si>
  <si>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</si>
  <si>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</si>
  <si>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</si>
  <si>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</si>
  <si>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</si>
  <si>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</si>
  <si>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</si>
  <si>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</si>
  <si>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</si>
  <si>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</si>
  <si>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</si>
  <si>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</si>
  <si>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</si>
  <si>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</si>
  <si>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</si>
  <si>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</si>
  <si>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</si>
  <si>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</si>
  <si>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</si>
  <si>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</si>
  <si>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</si>
  <si>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</si>
  <si>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</si>
  <si>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</si>
  <si>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</si>
  <si>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</si>
  <si>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</si>
  <si>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</si>
  <si>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</si>
  <si>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</si>
  <si>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</si>
  <si>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</si>
  <si>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</si>
  <si>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</si>
  <si>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</si>
  <si>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</si>
  <si>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</si>
  <si>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</si>
  <si>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</si>
  <si>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</si>
  <si>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</si>
  <si>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</si>
  <si>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</si>
  <si>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</si>
  <si>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</si>
  <si>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</si>
  <si>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</si>
  <si>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</si>
  <si>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</si>
  <si>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</si>
  <si>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</si>
  <si>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</si>
  <si>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</si>
  <si>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</si>
  <si>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</si>
  <si>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</si>
  <si>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</si>
  <si>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</si>
  <si>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</si>
  <si>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</si>
  <si>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</si>
  <si>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</si>
  <si>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</si>
  <si>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</si>
  <si>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</si>
  <si>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</si>
  <si>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</si>
  <si>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</si>
  <si>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</si>
  <si>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</si>
  <si>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</si>
  <si>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</si>
  <si>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</si>
  <si>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</si>
  <si>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</si>
  <si>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</si>
  <si>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</si>
  <si>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</si>
  <si>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</si>
  <si>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</si>
  <si>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</si>
  <si>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</si>
  <si>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</si>
  <si>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</si>
  <si>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</si>
  <si>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</si>
  <si>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</si>
  <si>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</si>
  <si>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</si>
  <si>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</si>
  <si>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</si>
  <si>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</si>
  <si>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</si>
  <si>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</si>
  <si>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</si>
  <si>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</si>
  <si>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</si>
  <si>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</si>
  <si>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</si>
  <si>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</si>
  <si>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</si>
  <si>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</si>
  <si>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</si>
  <si>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</si>
  <si>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</si>
  <si>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</si>
  <si>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</si>
  <si>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</si>
  <si>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</si>
  <si>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</si>
  <si>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</si>
  <si>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</si>
  <si>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</si>
  <si>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</si>
  <si>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</si>
  <si>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</si>
  <si>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</si>
  <si>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</si>
  <si>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</si>
  <si>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</si>
  <si>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</si>
  <si>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</si>
  <si>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</si>
  <si>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</si>
  <si>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</si>
  <si>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</si>
  <si>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</si>
  <si>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</si>
  <si>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</si>
  <si>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</si>
  <si>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</si>
  <si>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</si>
  <si>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</si>
  <si>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</si>
  <si>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</si>
  <si>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</si>
  <si>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</si>
  <si>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</si>
  <si>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</si>
  <si>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</si>
  <si>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</si>
  <si>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</si>
  <si>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</si>
  <si>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</si>
  <si>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</si>
  <si>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</si>
  <si>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</si>
  <si>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</si>
  <si>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</si>
  <si>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</si>
  <si>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</si>
  <si>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</si>
  <si>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</si>
  <si>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</si>
  <si>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</si>
  <si>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</si>
  <si>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</si>
  <si>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</si>
  <si>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</si>
  <si>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</si>
  <si>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</si>
  <si>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</si>
  <si>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</si>
  <si>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</si>
  <si>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</si>
  <si>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</si>
  <si>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</si>
  <si>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</si>
  <si>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</si>
  <si>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</si>
  <si>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</si>
  <si>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</si>
  <si>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</si>
  <si>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</si>
  <si>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</si>
  <si>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</si>
  <si>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</si>
  <si>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</si>
  <si>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</si>
  <si>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</si>
  <si>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</si>
  <si>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</si>
  <si>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</si>
  <si>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</si>
  <si>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</si>
  <si>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</si>
  <si>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</si>
  <si>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</si>
  <si>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</si>
  <si>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</si>
  <si>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</si>
  <si>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</si>
  <si>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</si>
  <si>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</si>
  <si>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</si>
  <si>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</si>
  <si>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</si>
  <si>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</si>
  <si>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</si>
  <si>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</si>
  <si>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</si>
  <si>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</si>
  <si>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</si>
  <si>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</si>
  <si>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</si>
  <si>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</si>
  <si>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</si>
  <si>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</si>
  <si>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</si>
  <si>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</si>
  <si>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</si>
  <si>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</si>
  <si>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</si>
  <si>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</si>
  <si>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</si>
  <si>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</si>
  <si>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</si>
  <si>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</si>
  <si>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</si>
  <si>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</si>
  <si>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</si>
  <si>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</si>
  <si>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</si>
  <si>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</si>
  <si>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</si>
  <si>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</si>
  <si>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</si>
  <si>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</si>
  <si>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</si>
  <si>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</si>
  <si>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</si>
  <si>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</si>
  <si>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</si>
  <si>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</si>
  <si>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</si>
  <si>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</si>
  <si>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</si>
  <si>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</si>
  <si>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</si>
  <si>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</si>
  <si>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</si>
  <si>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</si>
  <si>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</si>
  <si>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</si>
  <si>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</si>
  <si>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</si>
  <si>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</si>
  <si>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</si>
  <si>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</si>
  <si>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</si>
  <si>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</si>
  <si>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</si>
  <si>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</si>
  <si>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</si>
  <si>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</si>
  <si>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</si>
  <si>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</si>
  <si>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</si>
  <si>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</si>
  <si>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</si>
  <si>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</si>
  <si>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</si>
  <si>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</si>
  <si>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</si>
  <si>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</si>
  <si>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</si>
  <si>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</si>
  <si>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</si>
  <si>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</si>
  <si>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</si>
  <si>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</si>
  <si>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</si>
  <si>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</si>
  <si>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</si>
  <si>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</si>
  <si>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</si>
  <si>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</si>
  <si>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</si>
  <si>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</si>
  <si>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</si>
  <si>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</si>
  <si>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</si>
  <si>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</si>
  <si>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</si>
  <si>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</si>
  <si>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</si>
  <si>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</si>
  <si>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</si>
  <si>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</si>
  <si>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</si>
  <si>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</si>
  <si>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</si>
  <si>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</si>
  <si>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</si>
  <si>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</si>
  <si>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</si>
  <si>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</si>
  <si>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</si>
  <si>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</si>
  <si>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</si>
  <si>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</si>
  <si>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</si>
  <si>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</si>
  <si>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</si>
  <si>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</si>
  <si>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</si>
  <si>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</si>
  <si>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</si>
  <si>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</si>
  <si>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</si>
  <si>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</si>
  <si>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</si>
  <si>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</si>
  <si>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</si>
  <si>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</si>
  <si>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</si>
  <si>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</si>
  <si>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</si>
  <si>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</si>
  <si>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</si>
  <si>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</si>
  <si>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</si>
  <si>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</si>
  <si>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</si>
  <si>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</si>
  <si>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</si>
  <si>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</si>
  <si>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</si>
  <si>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</si>
  <si>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</si>
  <si>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</si>
  <si>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</si>
  <si>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</si>
  <si>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</si>
  <si>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</si>
  <si>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</si>
  <si>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</si>
  <si>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</si>
  <si>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</si>
  <si>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</si>
  <si>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</si>
  <si>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</si>
  <si>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</si>
  <si>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</si>
  <si>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</si>
  <si>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</si>
  <si>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</si>
  <si>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</si>
  <si>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</si>
  <si>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</si>
  <si>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</si>
  <si>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</si>
  <si>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</si>
  <si>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</si>
  <si>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</si>
  <si>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</si>
  <si>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</si>
  <si>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</si>
  <si>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</si>
  <si>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</si>
  <si>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</si>
  <si>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</si>
  <si>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</si>
  <si>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</si>
  <si>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</si>
  <si>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</si>
  <si>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</si>
  <si>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</si>
  <si>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</si>
  <si>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</si>
  <si>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</si>
  <si>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</si>
  <si>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</si>
  <si>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</si>
  <si>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</si>
  <si>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</si>
  <si>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</si>
  <si>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</si>
  <si>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</si>
  <si>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</si>
  <si>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</si>
  <si>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</si>
  <si>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</si>
  <si>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</si>
  <si>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</si>
  <si>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</si>
  <si>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</si>
  <si>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</si>
  <si>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</si>
  <si>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</si>
  <si>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</si>
  <si>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</si>
  <si>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</si>
  <si>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</si>
  <si>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</si>
  <si>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</si>
  <si>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</si>
  <si>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</si>
  <si>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</si>
  <si>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</si>
  <si>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</si>
  <si>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</si>
  <si>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</si>
  <si>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</si>
  <si>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</si>
  <si>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</si>
  <si>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</si>
  <si>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</si>
  <si>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</si>
  <si>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</si>
  <si>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</si>
  <si>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</si>
  <si>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</si>
  <si>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</si>
  <si>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</si>
  <si>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</si>
  <si>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</si>
  <si>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</si>
  <si>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</si>
  <si>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</si>
  <si>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</si>
  <si>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</si>
  <si>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</si>
  <si>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</si>
  <si>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</si>
  <si>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</si>
  <si>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</si>
  <si>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</si>
  <si>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</si>
  <si>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</si>
  <si>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</si>
  <si>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</si>
  <si>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</si>
  <si>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</si>
  <si>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</si>
  <si>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</si>
  <si>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</si>
  <si>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</si>
  <si>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</si>
  <si>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</si>
  <si>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</si>
  <si>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</si>
  <si>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</si>
  <si>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</si>
  <si>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</si>
  <si>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</si>
  <si>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</si>
  <si>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</si>
  <si>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</si>
  <si>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</si>
  <si>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</si>
  <si>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</si>
  <si>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</si>
  <si>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</si>
  <si>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</si>
  <si>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</si>
  <si>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</si>
  <si>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</si>
  <si>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</si>
  <si>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</si>
  <si>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</si>
  <si>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</si>
  <si>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</si>
  <si>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</si>
  <si>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</si>
  <si>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</si>
  <si>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</si>
  <si>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</si>
  <si>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</si>
  <si>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</si>
  <si>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</si>
  <si>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</si>
  <si>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</si>
  <si>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</si>
  <si>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</si>
  <si>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</si>
  <si>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</si>
  <si>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</si>
  <si>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</si>
  <si>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</si>
  <si>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</si>
  <si>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</si>
  <si>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</si>
  <si>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</si>
  <si>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</si>
  <si>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</si>
  <si>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</si>
  <si>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</si>
  <si>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</si>
  <si>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</si>
  <si>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</si>
  <si>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</si>
  <si>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</si>
  <si>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</si>
  <si>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</si>
  <si>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</si>
  <si>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</si>
  <si>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</si>
  <si>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</si>
  <si>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</si>
  <si>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</si>
  <si>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</si>
  <si>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</si>
  <si>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</si>
  <si>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</si>
  <si>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</si>
  <si>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</si>
  <si>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</si>
  <si>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</si>
  <si>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</si>
  <si>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</si>
  <si>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</si>
  <si>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</si>
  <si>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</si>
  <si>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</si>
  <si>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</si>
  <si>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</si>
  <si>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</si>
  <si>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</si>
  <si>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</si>
  <si>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</si>
  <si>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</si>
  <si>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</si>
  <si>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</si>
  <si>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</si>
  <si>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</si>
  <si>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</si>
  <si>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</si>
  <si>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</si>
  <si>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</si>
  <si>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</si>
  <si>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</si>
  <si>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</si>
  <si>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</si>
  <si>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</si>
  <si>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</si>
  <si>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</si>
  <si>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</si>
  <si>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</si>
  <si>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</si>
  <si>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</si>
  <si>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</si>
  <si>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</si>
  <si>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</si>
  <si>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</si>
  <si>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</si>
  <si>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</si>
  <si>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</si>
  <si>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</si>
  <si>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</si>
  <si>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</si>
  <si>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</si>
  <si>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</si>
  <si>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</si>
  <si>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</si>
  <si>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</si>
  <si>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</si>
  <si>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</si>
  <si>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</si>
  <si>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</si>
  <si>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</si>
  <si>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</si>
  <si>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</si>
  <si>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</si>
  <si>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</si>
  <si>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</si>
  <si>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</si>
  <si>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</si>
  <si>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</si>
  <si>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</si>
  <si>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</si>
  <si>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</si>
  <si>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</si>
  <si>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</si>
  <si>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</si>
  <si>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</si>
  <si>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</si>
  <si>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</si>
  <si>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</si>
  <si>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</si>
  <si>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</si>
  <si>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</si>
  <si>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</si>
  <si>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</si>
  <si>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</si>
  <si>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</si>
  <si>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</si>
  <si>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</si>
  <si>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</si>
  <si>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</si>
  <si>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</si>
  <si>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</si>
  <si>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</si>
  <si>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</si>
  <si>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</si>
  <si>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</si>
  <si>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</si>
  <si>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</si>
  <si>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</si>
  <si>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</si>
  <si>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</si>
  <si>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</si>
  <si>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</si>
  <si>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</si>
  <si>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</si>
  <si>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</si>
  <si>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</si>
  <si>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</si>
  <si>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</si>
  <si>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</si>
  <si>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</si>
  <si>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</si>
  <si>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</si>
  <si>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</si>
  <si>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</si>
  <si>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</si>
  <si>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</si>
  <si>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</si>
  <si>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</si>
  <si>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</si>
  <si>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</si>
  <si>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</si>
  <si>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</si>
  <si>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</si>
  <si>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</si>
  <si>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</si>
  <si>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</si>
  <si>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</si>
  <si>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</si>
  <si>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</si>
  <si>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</si>
  <si>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</si>
  <si>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</si>
  <si>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</si>
  <si>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</si>
  <si>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</si>
  <si>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</si>
  <si>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</si>
  <si>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</si>
  <si>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</si>
  <si>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</si>
  <si>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</si>
  <si>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</si>
  <si>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</si>
  <si>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</si>
  <si>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</si>
  <si>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</si>
  <si>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</si>
  <si>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</si>
  <si>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</si>
  <si>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</si>
  <si>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</si>
  <si>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</si>
  <si>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</si>
  <si>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</si>
  <si>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</si>
  <si>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</si>
  <si>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</si>
  <si>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</si>
  <si>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</si>
  <si>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</si>
  <si>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</si>
  <si>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</si>
  <si>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</si>
  <si>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</si>
  <si>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</si>
  <si>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</si>
  <si>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</si>
  <si>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</si>
  <si>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</si>
  <si>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</si>
  <si>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</si>
  <si>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</si>
  <si>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</si>
  <si>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</si>
  <si>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</si>
  <si>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</si>
  <si>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</si>
  <si>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</si>
  <si>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</si>
  <si>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</si>
  <si>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</si>
  <si>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</si>
  <si>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</si>
  <si>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</si>
  <si>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</si>
  <si>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</si>
  <si>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</si>
  <si>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</si>
  <si>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</si>
  <si>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</si>
  <si>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</si>
  <si>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</si>
  <si>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</si>
  <si>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</si>
  <si>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</si>
  <si>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</si>
  <si>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</si>
  <si>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</si>
  <si>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</si>
  <si>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</si>
  <si>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</si>
  <si>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</si>
  <si>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</si>
  <si>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</si>
  <si>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</si>
  <si>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</si>
  <si>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</si>
  <si>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</si>
  <si>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</si>
  <si>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</si>
  <si>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</si>
  <si>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</si>
  <si>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</si>
  <si>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</si>
  <si>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</si>
  <si>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</si>
  <si>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</si>
  <si>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</si>
  <si>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</si>
  <si>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</si>
  <si>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</si>
  <si>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</si>
  <si>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</si>
  <si>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</si>
  <si>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</si>
  <si>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</si>
  <si>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</si>
  <si>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</si>
  <si>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</si>
  <si>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</si>
  <si>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</si>
  <si>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</si>
  <si>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</si>
  <si>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</si>
  <si>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</si>
  <si>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</si>
  <si>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</si>
  <si>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</si>
  <si>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</si>
  <si>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</si>
  <si>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</si>
  <si>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</si>
  <si>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</si>
  <si>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</si>
  <si>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</si>
  <si>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</si>
  <si>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</si>
  <si>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</si>
  <si>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</si>
  <si>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</si>
  <si>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</si>
  <si>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</si>
  <si>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</si>
  <si>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</si>
  <si>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</si>
  <si>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</si>
  <si>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</si>
  <si>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</si>
  <si>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</si>
  <si>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</si>
  <si>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</si>
  <si>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</si>
  <si>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</si>
  <si>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</si>
  <si>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</si>
  <si>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</si>
  <si>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</si>
  <si>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</si>
  <si>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</si>
  <si>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</si>
  <si>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</si>
  <si>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</si>
  <si>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</si>
  <si>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</si>
  <si>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</si>
  <si>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</si>
  <si>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</si>
  <si>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</si>
  <si>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</si>
  <si>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</si>
  <si>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</si>
  <si>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</si>
  <si>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</si>
  <si>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</si>
  <si>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</si>
  <si>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</si>
  <si>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</si>
  <si>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</si>
  <si>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</si>
  <si>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</si>
  <si>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</si>
  <si>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</si>
  <si>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</si>
  <si>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</si>
  <si>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</si>
  <si>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</si>
  <si>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</si>
  <si>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</si>
  <si>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</si>
  <si>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</si>
  <si>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</si>
  <si>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</si>
  <si>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</si>
  <si>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</si>
  <si>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</si>
  <si>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</si>
  <si>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</si>
  <si>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</si>
  <si>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</si>
  <si>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</si>
  <si>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</si>
  <si>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</si>
  <si>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</si>
  <si>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</si>
  <si>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</si>
  <si>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</si>
  <si>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</si>
  <si>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</si>
  <si>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</si>
  <si>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</si>
  <si>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</si>
  <si>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</si>
  <si>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</si>
  <si>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</si>
  <si>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</si>
  <si>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</si>
  <si>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</si>
  <si>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</si>
  <si>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</si>
  <si>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</si>
  <si>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</si>
  <si>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</si>
  <si>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</si>
  <si>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</si>
  <si>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</si>
  <si>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</si>
  <si>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</si>
  <si>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</si>
  <si>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</si>
  <si>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</si>
  <si>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</si>
  <si>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</si>
  <si>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</si>
  <si>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</si>
  <si>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</si>
  <si>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</si>
  <si>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</si>
  <si>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</si>
  <si>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</si>
  <si>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</si>
  <si>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</si>
  <si>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</si>
  <si>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</si>
  <si>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</si>
  <si>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</si>
  <si>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</si>
  <si>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</si>
  <si>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</si>
  <si>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</si>
  <si>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</si>
  <si>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</si>
  <si>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</si>
  <si>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</si>
  <si>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</si>
  <si>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</si>
  <si>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</si>
  <si>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</si>
  <si>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</si>
  <si>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</si>
  <si>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</si>
  <si>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</si>
  <si>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</si>
  <si>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</si>
  <si>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</si>
  <si>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</si>
  <si>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</si>
  <si>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</si>
  <si>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</si>
  <si>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</si>
  <si>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</si>
  <si>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</si>
  <si>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</si>
  <si>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</si>
  <si>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</si>
  <si>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</si>
  <si>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</si>
  <si>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</si>
  <si>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</si>
  <si>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</si>
  <si>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</si>
  <si>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</si>
  <si>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</si>
  <si>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</si>
  <si>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</si>
  <si>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</si>
  <si>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</si>
  <si>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</si>
  <si>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</si>
  <si>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</si>
  <si>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</si>
  <si>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</si>
  <si>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</si>
  <si>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</si>
  <si>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</si>
  <si>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</si>
  <si>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</si>
  <si>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</si>
  <si>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</si>
  <si>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</si>
  <si>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</si>
  <si>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</si>
  <si>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</si>
  <si>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</si>
  <si>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</si>
  <si>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</si>
  <si>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</si>
  <si>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</si>
  <si>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</si>
  <si>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</si>
  <si>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</si>
  <si>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</si>
  <si>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</si>
  <si>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</si>
  <si>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</si>
  <si>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</si>
  <si>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</si>
  <si>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</si>
  <si>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</si>
  <si>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</si>
  <si>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</si>
  <si>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</si>
  <si>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</si>
  <si>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</si>
  <si>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</si>
  <si>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</si>
  <si>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</si>
  <si>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</si>
  <si>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</si>
  <si>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</si>
  <si>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</si>
  <si>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</si>
  <si>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</si>
  <si>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</si>
  <si>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</si>
  <si>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</si>
  <si>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</si>
  <si>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</si>
  <si>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</si>
  <si>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</si>
  <si>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</si>
  <si>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</si>
  <si>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</si>
  <si>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</si>
  <si>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</si>
  <si>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</si>
  <si>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</si>
  <si>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</si>
  <si>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</si>
  <si>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</si>
  <si>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</si>
  <si>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</si>
  <si>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</si>
  <si>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</si>
  <si>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</si>
  <si>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</si>
  <si>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</si>
  <si>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</si>
  <si>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</si>
  <si>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</si>
  <si>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</si>
  <si>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</si>
  <si>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</si>
  <si>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</si>
  <si>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</si>
  <si>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</si>
  <si>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</si>
  <si>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</si>
  <si>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</si>
  <si>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</si>
  <si>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</si>
  <si>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</si>
  <si>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</si>
  <si>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</si>
  <si>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</si>
  <si>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</si>
  <si>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</si>
  <si>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</si>
  <si>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</si>
  <si>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</si>
  <si>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</si>
  <si>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</si>
  <si>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</si>
  <si>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</si>
  <si>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</si>
  <si>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</si>
  <si>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</si>
  <si>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</si>
  <si>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</si>
  <si>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</si>
  <si>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</si>
  <si>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</si>
  <si>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</si>
  <si>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</si>
  <si>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</si>
  <si>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</si>
  <si>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</si>
  <si>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</si>
  <si>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</si>
  <si>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</si>
  <si>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</si>
  <si>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</si>
  <si>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</si>
  <si>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</si>
  <si>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</si>
  <si>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</si>
  <si>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</si>
  <si>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</si>
  <si>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</si>
  <si>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</si>
  <si>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</si>
  <si>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</si>
  <si>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</si>
  <si>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</si>
  <si>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</si>
  <si>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</si>
  <si>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</si>
  <si>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</si>
  <si>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</si>
  <si>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</si>
  <si>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</si>
  <si>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</si>
  <si>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</si>
  <si>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</si>
  <si>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</si>
  <si>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</si>
  <si>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</si>
  <si>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</si>
  <si>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</si>
  <si>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</si>
  <si>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</si>
  <si>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</si>
  <si>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</si>
  <si>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</si>
  <si>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</si>
  <si>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</si>
  <si>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</si>
  <si>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</si>
  <si>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</si>
  <si>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</si>
  <si>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</si>
  <si>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</si>
  <si>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</si>
  <si>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</si>
  <si>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</si>
  <si>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</si>
  <si>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</si>
  <si>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</si>
  <si>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</si>
  <si>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</si>
  <si>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</si>
  <si>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</si>
  <si>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</si>
  <si>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</si>
  <si>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</si>
  <si>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</si>
  <si>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</si>
  <si>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</si>
  <si>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</si>
  <si>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</si>
  <si>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</si>
  <si>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</si>
  <si>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</si>
  <si>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</si>
  <si>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</si>
  <si>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</si>
  <si>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</si>
  <si>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</si>
  <si>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</si>
  <si>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</si>
  <si>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</si>
  <si>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</si>
  <si>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</si>
  <si>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</si>
  <si>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</si>
  <si>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</si>
  <si>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</si>
  <si>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</si>
  <si>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</si>
  <si>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</si>
  <si>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</si>
  <si>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</si>
  <si>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</si>
  <si>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</si>
  <si>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</si>
  <si>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</si>
  <si>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</si>
  <si>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</si>
  <si>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</si>
  <si>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</si>
  <si>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</si>
  <si>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</si>
  <si>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</si>
  <si>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</si>
  <si>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</si>
  <si>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</si>
  <si>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</si>
  <si>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</si>
  <si>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</si>
  <si>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</si>
  <si>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</si>
  <si>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</si>
  <si>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</si>
  <si>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</si>
  <si>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</si>
  <si>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</si>
  <si>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</si>
  <si>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</si>
  <si>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</si>
  <si>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</si>
  <si>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</si>
  <si>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</si>
  <si>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</si>
  <si>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</si>
  <si>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</si>
  <si>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</si>
  <si>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</si>
  <si>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</si>
  <si>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</si>
  <si>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</si>
  <si>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</si>
  <si>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</si>
  <si>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</si>
  <si>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</si>
  <si>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</si>
  <si>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</si>
  <si>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</si>
  <si>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</si>
  <si>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</si>
  <si>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</si>
  <si>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</si>
  <si>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</si>
  <si>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</si>
  <si>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</si>
  <si>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</si>
  <si>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</si>
  <si>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</si>
  <si>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</si>
  <si>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</si>
  <si>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</si>
  <si>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</si>
  <si>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</si>
  <si>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</si>
  <si>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</si>
  <si>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</si>
  <si>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</si>
  <si>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</si>
  <si>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</si>
  <si>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</si>
  <si>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</si>
  <si>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</si>
  <si>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</si>
  <si>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</si>
  <si>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</si>
  <si>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</si>
  <si>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</si>
  <si>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</si>
  <si>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</si>
  <si>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</si>
  <si>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</si>
  <si>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</si>
  <si>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</si>
  <si>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</si>
  <si>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</si>
  <si>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</si>
  <si>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</si>
  <si>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</si>
  <si>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</si>
  <si>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</si>
  <si>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</si>
  <si>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</si>
  <si>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</si>
  <si>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</si>
  <si>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</si>
  <si>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</si>
  <si>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</si>
  <si>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</si>
  <si>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</si>
  <si>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</si>
  <si>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</si>
  <si>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</si>
  <si>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</si>
  <si>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</si>
  <si>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</si>
  <si>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</si>
  <si>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</si>
  <si>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</si>
  <si>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</si>
  <si>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</si>
  <si>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</si>
  <si>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</si>
  <si>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</si>
  <si>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</si>
  <si>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</si>
  <si>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</si>
  <si>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</si>
  <si>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</si>
  <si>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</si>
  <si>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</si>
  <si>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</si>
  <si>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</si>
  <si>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</si>
  <si>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</si>
  <si>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</si>
  <si>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</si>
  <si>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</si>
  <si>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</si>
  <si>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</si>
  <si>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</si>
  <si>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</si>
  <si>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</si>
  <si>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</si>
  <si>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</si>
  <si>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</si>
  <si>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</si>
  <si>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</si>
  <si>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</si>
  <si>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</si>
  <si>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</si>
  <si>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</si>
  <si>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</si>
  <si>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</si>
  <si>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</si>
  <si>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</si>
  <si>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</si>
  <si>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</si>
  <si>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</si>
  <si>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</si>
  <si>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</si>
  <si>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</si>
  <si>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</si>
  <si>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</si>
  <si>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</si>
  <si>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</si>
  <si>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</si>
  <si>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</si>
  <si>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</si>
  <si>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</si>
  <si>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</si>
  <si>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</si>
  <si>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</si>
  <si>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</si>
  <si>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</si>
  <si>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</si>
  <si>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</si>
  <si>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</si>
  <si>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</si>
  <si>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</si>
  <si>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</si>
  <si>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</si>
  <si>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</si>
  <si>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</si>
  <si>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</si>
  <si>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</si>
  <si>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</si>
  <si>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</si>
  <si>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</si>
  <si>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</si>
  <si>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</si>
  <si>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</si>
  <si>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</si>
  <si>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</si>
  <si>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</si>
  <si>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</si>
  <si>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</si>
  <si>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</si>
  <si>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</si>
  <si>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</si>
  <si>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</si>
  <si>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</si>
  <si>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</si>
  <si>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</si>
  <si>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</si>
  <si>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</si>
  <si>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</si>
  <si>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</si>
  <si>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</si>
  <si>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</si>
  <si>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</si>
  <si>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</si>
  <si>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</si>
  <si>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</si>
  <si>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</si>
  <si>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</si>
  <si>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</si>
  <si>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</si>
  <si>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</si>
  <si>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</si>
  <si>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</si>
  <si>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</si>
  <si>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</si>
  <si>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</si>
  <si>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</si>
  <si>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</si>
  <si>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</si>
  <si>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</si>
  <si>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</si>
  <si>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</si>
  <si>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</si>
  <si>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</si>
  <si>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</si>
  <si>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</si>
  <si>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</si>
  <si>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</si>
  <si>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</si>
  <si>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</si>
  <si>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</si>
  <si>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</si>
  <si>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</si>
  <si>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</si>
  <si>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</si>
  <si>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</si>
  <si>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</si>
  <si>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</si>
  <si>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</si>
  <si>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</si>
  <si>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</si>
  <si>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</si>
  <si>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</si>
  <si>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</si>
  <si>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</si>
  <si>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</si>
  <si>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</si>
  <si>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</si>
  <si>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</si>
  <si>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</si>
  <si>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</si>
  <si>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</si>
  <si>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</si>
  <si>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</si>
  <si>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</si>
  <si>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</si>
  <si>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</si>
  <si>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</si>
  <si>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</si>
  <si>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</si>
  <si>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</si>
  <si>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</si>
  <si>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</si>
  <si>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</si>
  <si>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</si>
  <si>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</si>
  <si>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</si>
  <si>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</si>
  <si>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</si>
  <si>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</si>
  <si>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</si>
  <si>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</si>
  <si>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</si>
  <si>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</si>
  <si>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</si>
  <si>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</si>
  <si>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</si>
  <si>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</si>
  <si>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</si>
  <si>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</si>
  <si>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</si>
  <si>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</si>
  <si>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</si>
  <si>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</si>
  <si>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</si>
  <si>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</si>
  <si>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</si>
  <si>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</si>
  <si>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</si>
  <si>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</si>
  <si>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</si>
  <si>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</si>
  <si>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</si>
  <si>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</si>
  <si>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</si>
  <si>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</si>
  <si>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</si>
  <si>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</si>
  <si>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</si>
  <si>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</si>
  <si>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</si>
  <si>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</si>
  <si>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</si>
  <si>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</si>
  <si>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</si>
  <si>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</si>
  <si>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</si>
  <si>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</si>
  <si>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</si>
  <si>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</si>
  <si>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</si>
  <si>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</si>
  <si>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</si>
  <si>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</si>
  <si>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</si>
  <si>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</si>
  <si>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</si>
  <si>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</si>
  <si>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</si>
  <si>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</si>
  <si>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</si>
  <si>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</si>
  <si>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</si>
  <si>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</si>
  <si>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</si>
  <si>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</si>
  <si>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</si>
  <si>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</si>
  <si>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</si>
  <si>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</si>
  <si>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</si>
  <si>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</si>
  <si>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</si>
  <si>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</si>
  <si>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</si>
  <si>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</si>
  <si>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</si>
  <si>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</si>
  <si>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</si>
  <si>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</si>
  <si>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</si>
  <si>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</si>
  <si>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</si>
  <si>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</si>
  <si>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</si>
  <si>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</si>
  <si>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</si>
  <si>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</si>
  <si>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</si>
  <si>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</si>
  <si>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</si>
  <si>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</si>
  <si>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</si>
  <si>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</si>
  <si>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</si>
  <si>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</si>
  <si>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</si>
  <si>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</si>
  <si>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</si>
  <si>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</si>
  <si>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</si>
  <si>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</si>
  <si>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</si>
  <si>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</si>
  <si>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</si>
  <si>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</si>
  <si>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</si>
  <si>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</si>
  <si>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</si>
  <si>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</si>
  <si>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</si>
  <si>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</si>
  <si>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</si>
  <si>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</si>
  <si>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</si>
  <si>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</si>
  <si>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</si>
  <si>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</si>
  <si>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</si>
  <si>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</si>
  <si>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</si>
  <si>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</si>
  <si>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</si>
  <si>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</si>
  <si>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</si>
  <si>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</si>
  <si>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</si>
  <si>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</si>
  <si>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</si>
  <si>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</si>
  <si>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</si>
  <si>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</si>
  <si>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</si>
  <si>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</si>
  <si>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</si>
  <si>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</si>
  <si>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</si>
  <si>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</si>
  <si>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</si>
  <si>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</si>
  <si>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</si>
  <si>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</si>
  <si>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</si>
  <si>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</si>
  <si>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</si>
  <si>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</si>
  <si>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</si>
  <si>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</si>
  <si>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</si>
  <si>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</si>
  <si>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</si>
  <si>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</si>
  <si>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</si>
  <si>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</si>
  <si>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</si>
  <si>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</si>
  <si>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</si>
  <si>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</si>
  <si>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</si>
  <si>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</si>
  <si>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</si>
  <si>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</si>
  <si>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</si>
  <si>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</si>
  <si>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</si>
  <si>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</si>
  <si>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</si>
  <si>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</si>
  <si>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</si>
  <si>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</si>
  <si>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</si>
  <si>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</si>
  <si>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</si>
  <si>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</si>
  <si>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</si>
  <si>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</si>
  <si>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</si>
  <si>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</si>
  <si>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</si>
  <si>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</si>
  <si>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</si>
  <si>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</si>
  <si>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</si>
  <si>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</si>
  <si>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</si>
  <si>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</si>
  <si>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</si>
  <si>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</si>
  <si>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</si>
  <si>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</si>
  <si>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</si>
  <si>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</si>
  <si>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</si>
  <si>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</si>
  <si>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</si>
  <si>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</si>
  <si>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</si>
  <si>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</si>
  <si>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</si>
  <si>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</si>
  <si>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</si>
  <si>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</si>
  <si>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</si>
  <si>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</si>
  <si>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</si>
  <si>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</si>
  <si>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</si>
  <si>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</si>
  <si>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</si>
  <si>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</si>
  <si>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</si>
  <si>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</si>
  <si>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</si>
  <si>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</si>
  <si>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</si>
  <si>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</si>
  <si>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</si>
  <si>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</si>
  <si>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</si>
  <si>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</si>
  <si>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</si>
  <si>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</si>
  <si>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</si>
  <si>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</si>
  <si>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</si>
  <si>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</si>
  <si>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</si>
  <si>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</si>
  <si>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</si>
  <si>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</si>
  <si>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</si>
  <si>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</si>
  <si>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</si>
  <si>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</si>
  <si>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</si>
  <si>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</si>
  <si>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</si>
  <si>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</si>
  <si>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</si>
  <si>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</si>
  <si>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</si>
  <si>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</si>
  <si>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</si>
  <si>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</si>
  <si>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</si>
  <si>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</si>
  <si>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</si>
  <si>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</si>
  <si>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</si>
  <si>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</si>
  <si>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</si>
  <si>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</si>
  <si>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</si>
  <si>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</si>
  <si>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</si>
  <si>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</si>
  <si>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</si>
  <si>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</si>
  <si>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</si>
  <si>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</si>
  <si>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</si>
  <si>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</si>
  <si>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</si>
  <si>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</si>
  <si>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</si>
  <si>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</si>
  <si>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</si>
  <si>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</si>
  <si>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</si>
  <si>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</si>
  <si>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</si>
  <si>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</si>
  <si>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</si>
  <si>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</si>
  <si>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</si>
  <si>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</si>
  <si>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</si>
  <si>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</si>
  <si>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</si>
  <si>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</si>
  <si>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</si>
  <si>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</si>
  <si>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</si>
  <si>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</si>
  <si>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</si>
  <si>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</si>
  <si>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</si>
  <si>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</si>
  <si>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</si>
  <si>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</si>
  <si>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</si>
  <si>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</si>
  <si>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</si>
  <si>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</si>
  <si>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</si>
  <si>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</si>
  <si>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</si>
  <si>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</si>
  <si>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</si>
  <si>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</si>
  <si>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</si>
  <si>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</si>
  <si>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</si>
  <si>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</si>
  <si>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</si>
  <si>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</si>
  <si>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</si>
  <si>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</si>
  <si>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</si>
  <si>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</si>
  <si>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</si>
  <si>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</si>
  <si>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</si>
  <si>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</si>
  <si>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</si>
  <si>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</si>
  <si>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</si>
  <si>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</si>
  <si>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</si>
  <si>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</si>
  <si>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</si>
  <si>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</si>
  <si>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</si>
  <si>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</si>
  <si>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</si>
  <si>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</si>
  <si>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</si>
  <si>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</si>
  <si>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</si>
  <si>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</si>
  <si>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</si>
  <si>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</si>
  <si>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</si>
  <si>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</si>
  <si>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</si>
  <si>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</si>
  <si>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</si>
  <si>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</si>
  <si>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</si>
  <si>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</si>
  <si>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</si>
  <si>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</si>
  <si>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</si>
  <si>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</si>
  <si>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</si>
  <si>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</si>
  <si>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</si>
  <si>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</si>
  <si>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</si>
  <si>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</si>
  <si>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</si>
  <si>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</si>
  <si>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</si>
  <si>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</si>
  <si>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</si>
  <si>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</si>
  <si>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</si>
  <si>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</si>
  <si>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</si>
  <si>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</si>
  <si>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</si>
  <si>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</si>
  <si>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</si>
  <si>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</si>
  <si>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</si>
  <si>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</si>
  <si>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</si>
  <si>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</si>
  <si>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</si>
  <si>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</si>
  <si>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</si>
  <si>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</si>
  <si>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</si>
  <si>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</si>
  <si>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</si>
  <si>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</si>
  <si>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</si>
  <si>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</si>
  <si>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</si>
  <si>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</si>
  <si>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</si>
  <si>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</si>
  <si>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</si>
  <si>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</si>
  <si>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</si>
  <si>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</si>
  <si>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</si>
  <si>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</si>
  <si>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</si>
  <si>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</si>
  <si>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</si>
  <si>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</si>
  <si>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</si>
  <si>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</si>
  <si>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</si>
  <si>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</si>
  <si>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</si>
  <si>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</si>
  <si>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</si>
  <si>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</si>
  <si>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</si>
  <si>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</si>
  <si>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</si>
  <si>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</si>
  <si>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</si>
  <si>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</si>
  <si>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</si>
  <si>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</si>
  <si>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</si>
  <si>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</si>
  <si>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</si>
  <si>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</si>
  <si>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</si>
  <si>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</si>
  <si>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</si>
  <si>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</si>
  <si>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</si>
  <si>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</si>
  <si>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</si>
  <si>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</si>
  <si>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</si>
  <si>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</si>
  <si>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</si>
  <si>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</si>
  <si>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</si>
  <si>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</si>
  <si>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</si>
  <si>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</si>
  <si>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</si>
  <si>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</si>
  <si>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</si>
  <si>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</si>
  <si>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</si>
  <si>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</si>
  <si>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</si>
  <si>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</si>
  <si>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</si>
  <si>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</si>
  <si>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</si>
  <si>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</si>
  <si>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</si>
  <si>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</si>
  <si>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</si>
  <si>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</si>
  <si>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</si>
  <si>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</si>
  <si>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</si>
  <si>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</si>
  <si>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</si>
  <si>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</si>
  <si>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</si>
  <si>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</si>
  <si>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</si>
  <si>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</si>
  <si>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</si>
  <si>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</si>
  <si>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</si>
  <si>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</si>
  <si>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</si>
  <si>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</si>
  <si>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</si>
  <si>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</si>
  <si>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</si>
  <si>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</si>
  <si>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</si>
  <si>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</si>
  <si>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</si>
  <si>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</si>
  <si>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</si>
  <si>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</si>
  <si>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</si>
  <si>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</si>
  <si>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</si>
  <si>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</si>
  <si>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</si>
  <si>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</si>
  <si>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</si>
  <si>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</si>
  <si>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</si>
  <si>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</si>
  <si>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</si>
  <si>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</si>
  <si>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</si>
  <si>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</si>
  <si>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</si>
  <si>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</si>
  <si>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</si>
  <si>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</si>
  <si>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</si>
  <si>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</si>
  <si>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</si>
  <si>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</si>
  <si>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</si>
  <si>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</si>
  <si>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</si>
  <si>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</si>
  <si>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</si>
  <si>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</si>
  <si>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</si>
  <si>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</si>
  <si>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</si>
  <si>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</si>
  <si>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</si>
  <si>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</si>
  <si>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</si>
  <si>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</si>
  <si>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</si>
  <si>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</si>
  <si>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</si>
  <si>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</si>
  <si>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</si>
  <si>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</si>
  <si>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</si>
  <si>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</si>
  <si>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</si>
  <si>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</si>
  <si>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</si>
  <si>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</si>
  <si>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</si>
  <si>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</si>
  <si>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</si>
  <si>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</si>
  <si>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</si>
  <si>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</si>
  <si>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</si>
  <si>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</si>
  <si>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</si>
  <si>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</si>
  <si>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</si>
  <si>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</si>
  <si>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</si>
  <si>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</si>
  <si>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</si>
  <si>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</si>
  <si>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</si>
  <si>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</si>
  <si>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</si>
  <si>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</si>
  <si>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</si>
  <si>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</si>
  <si>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</si>
  <si>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</si>
  <si>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</si>
  <si>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</si>
  <si>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</si>
  <si>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</si>
  <si>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</si>
  <si>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</si>
  <si>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</si>
  <si>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</si>
  <si>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</si>
  <si>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</si>
  <si>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</si>
  <si>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</si>
  <si>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</si>
  <si>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</si>
  <si>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</si>
  <si>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</si>
  <si>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</si>
  <si>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</si>
  <si>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</si>
  <si>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</si>
  <si>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</si>
  <si>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</si>
  <si>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</si>
  <si>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</si>
  <si>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</si>
  <si>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</si>
  <si>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</si>
  <si>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</si>
  <si>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</si>
  <si>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</si>
  <si>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</si>
  <si>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</si>
  <si>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</si>
  <si>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</si>
  <si>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</si>
  <si>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</si>
  <si>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</si>
  <si>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</si>
  <si>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</si>
  <si>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</si>
  <si>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</si>
  <si>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</si>
  <si>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</si>
  <si>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</si>
  <si>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</si>
  <si>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</si>
  <si>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</si>
  <si>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</si>
  <si>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</si>
  <si>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</si>
  <si>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</si>
  <si>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</si>
  <si>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</si>
  <si>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</si>
  <si>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</si>
  <si>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</si>
  <si>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</si>
  <si>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</si>
  <si>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</si>
  <si>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</si>
  <si>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</si>
  <si>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</si>
  <si>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</si>
  <si>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</si>
  <si>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</si>
  <si>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</si>
  <si>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</si>
  <si>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</si>
  <si>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</si>
  <si>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</si>
  <si>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</si>
  <si>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</si>
  <si>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</si>
  <si>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</si>
  <si>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</si>
  <si>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</si>
  <si>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</si>
  <si>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</si>
  <si>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</si>
  <si>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</si>
  <si>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</si>
  <si>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</si>
  <si>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</si>
  <si>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</si>
  <si>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</si>
  <si>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</si>
  <si>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</si>
  <si>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</si>
  <si>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</si>
  <si>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</si>
  <si>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</si>
  <si>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</si>
  <si>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</si>
  <si>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</si>
  <si>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</si>
  <si>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</si>
  <si>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</si>
  <si>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</si>
  <si>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</si>
  <si>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</si>
  <si>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</si>
  <si>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</si>
  <si>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</si>
  <si>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</si>
  <si>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</si>
  <si>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</si>
  <si>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</si>
  <si>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</si>
  <si>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</si>
  <si>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</si>
  <si>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</si>
  <si>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</si>
  <si>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</si>
  <si>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</si>
  <si>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</si>
  <si>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</si>
  <si>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</si>
  <si>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</si>
  <si>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</si>
  <si>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</si>
  <si>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</si>
  <si>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</si>
  <si>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</si>
  <si>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</si>
  <si>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</si>
  <si>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</si>
  <si>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</si>
  <si>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</si>
  <si>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</si>
  <si>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</si>
  <si>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</si>
  <si>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</si>
  <si>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</si>
  <si>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</si>
  <si>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</si>
  <si>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</si>
  <si>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</si>
  <si>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</si>
  <si>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</si>
  <si>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</si>
  <si>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</si>
  <si>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</si>
  <si>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</si>
  <si>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</si>
  <si>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</si>
  <si>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</si>
  <si>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</si>
  <si>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</si>
  <si>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</si>
  <si>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</si>
  <si>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</si>
  <si>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</si>
  <si>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</si>
  <si>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</si>
  <si>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</si>
  <si>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</si>
  <si>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</si>
  <si>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</si>
  <si>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</si>
  <si>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</si>
  <si>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</si>
  <si>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</si>
  <si>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</si>
  <si>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</si>
  <si>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</si>
  <si>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</si>
  <si>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</si>
  <si>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</si>
  <si>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</si>
  <si>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</si>
  <si>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</si>
  <si>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</si>
  <si>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</si>
  <si>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</si>
  <si>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</si>
  <si>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</si>
  <si>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</si>
  <si>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</si>
  <si>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</si>
  <si>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</si>
  <si>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</si>
  <si>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</si>
  <si>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</si>
  <si>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</si>
  <si>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</si>
  <si>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</si>
  <si>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</si>
  <si>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</si>
  <si>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</si>
  <si>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</si>
  <si>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</si>
  <si>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</si>
  <si>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</si>
  <si>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</si>
  <si>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</si>
  <si>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</si>
  <si>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</si>
  <si>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</si>
  <si>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</si>
  <si>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</si>
  <si>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</si>
  <si>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</si>
  <si>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</si>
  <si>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</si>
  <si>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</si>
  <si>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</si>
  <si>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</si>
  <si>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</si>
  <si>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</si>
  <si>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</si>
  <si>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</si>
  <si>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</si>
  <si>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</si>
  <si>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</si>
  <si>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</si>
  <si>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</si>
  <si>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</si>
  <si>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</si>
  <si>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</si>
  <si>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</si>
  <si>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</si>
  <si>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</si>
  <si>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</si>
  <si>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</si>
  <si>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</si>
  <si>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</si>
  <si>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</si>
  <si>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</si>
  <si>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</si>
  <si>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</si>
  <si>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</si>
  <si>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</si>
  <si>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</si>
  <si>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</si>
  <si>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</si>
  <si>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</si>
  <si>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</si>
  <si>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</si>
  <si>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</si>
  <si>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</si>
  <si>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</si>
  <si>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</si>
  <si>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</si>
  <si>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</si>
  <si>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</si>
  <si>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</si>
  <si>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</si>
  <si>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</si>
  <si>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</si>
  <si>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</si>
  <si>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</si>
  <si>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</si>
  <si>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</si>
  <si>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</si>
  <si>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</si>
  <si>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</si>
  <si>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</si>
  <si>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</si>
  <si>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</si>
  <si>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</si>
  <si>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</si>
  <si>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</si>
  <si>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</si>
  <si>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</si>
  <si>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</si>
  <si>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</si>
  <si>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</si>
  <si>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</si>
  <si>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</si>
  <si>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</si>
  <si>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</si>
  <si>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</si>
  <si>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</si>
  <si>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</si>
  <si>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</si>
  <si>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</si>
  <si>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</si>
  <si>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</si>
  <si>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</si>
  <si>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</si>
  <si>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</si>
  <si>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</si>
  <si>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</si>
  <si>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</si>
  <si>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</si>
  <si>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</si>
  <si>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</si>
  <si>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</si>
  <si>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</si>
  <si>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</si>
  <si>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</si>
  <si>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</si>
  <si>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</si>
  <si>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</si>
  <si>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</si>
  <si>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</si>
  <si>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</si>
  <si>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</si>
  <si>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</si>
  <si>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</si>
  <si>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</si>
  <si>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</si>
  <si>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</si>
  <si>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</si>
  <si>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</si>
  <si>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</si>
  <si>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</si>
  <si>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</si>
  <si>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</si>
  <si>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</si>
  <si>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</si>
  <si>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</si>
  <si>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</si>
  <si>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</si>
  <si>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</si>
  <si>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</si>
  <si>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</si>
  <si>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</si>
  <si>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</si>
  <si>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</si>
  <si>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</si>
  <si>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</si>
  <si>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</si>
  <si>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</si>
  <si>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</si>
  <si>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</si>
  <si>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</si>
  <si>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</si>
  <si>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</si>
  <si>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</si>
  <si>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</si>
  <si>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</si>
  <si>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</si>
  <si>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</si>
  <si>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</si>
  <si>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</si>
  <si>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</si>
  <si>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</si>
  <si>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</si>
  <si>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</si>
  <si>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</si>
  <si>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</si>
  <si>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</si>
  <si>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</si>
  <si>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</si>
  <si>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</si>
  <si>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</si>
  <si>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</si>
  <si>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</si>
  <si>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</si>
  <si>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</si>
  <si>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</si>
  <si>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</si>
  <si>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</si>
  <si>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</si>
  <si>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</si>
  <si>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</si>
  <si>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</si>
  <si>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</si>
  <si>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</si>
  <si>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</si>
  <si>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</si>
  <si>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</si>
  <si>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</si>
  <si>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</si>
  <si>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</si>
  <si>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</si>
  <si>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</si>
  <si>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</si>
  <si>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</si>
  <si>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</si>
  <si>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</si>
  <si>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</si>
  <si>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</si>
  <si>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</si>
  <si>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</si>
  <si>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</si>
  <si>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</si>
  <si>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</si>
  <si>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</si>
  <si>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</si>
  <si>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</si>
  <si>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</si>
  <si>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</si>
  <si>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</si>
  <si>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</si>
  <si>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</si>
  <si>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</si>
  <si>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</si>
  <si>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</si>
  <si>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</si>
  <si>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</si>
  <si>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</si>
  <si>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</si>
  <si>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</si>
  <si>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</si>
  <si>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</si>
  <si>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</si>
  <si>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</si>
  <si>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</si>
  <si>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</si>
  <si>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</si>
  <si>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</si>
  <si>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</si>
  <si>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</si>
  <si>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</si>
  <si>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</si>
  <si>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</si>
  <si>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</si>
  <si>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</si>
  <si>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</si>
  <si>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</si>
  <si>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</si>
  <si>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</si>
  <si>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</si>
  <si>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</si>
  <si>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</si>
  <si>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</si>
  <si>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</si>
  <si>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</si>
  <si>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</si>
  <si>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</si>
  <si>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</si>
  <si>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</si>
  <si>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</si>
  <si>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</si>
  <si>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</si>
  <si>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</si>
  <si>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</si>
  <si>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</si>
  <si>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</si>
  <si>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</si>
  <si>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</si>
  <si>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</si>
  <si>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</si>
  <si>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</si>
  <si>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</si>
  <si>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</si>
  <si>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</si>
  <si>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</si>
  <si>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</si>
  <si>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</si>
  <si>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</si>
  <si>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</si>
  <si>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</si>
  <si>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</si>
  <si>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</si>
  <si>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</si>
  <si>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</si>
  <si>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</si>
  <si>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</si>
  <si>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</si>
  <si>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</si>
  <si>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</si>
  <si>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</si>
  <si>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</si>
  <si>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</si>
  <si>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</si>
  <si>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</si>
  <si>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</si>
  <si>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</si>
  <si>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</si>
  <si>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</si>
  <si>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</si>
  <si>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</si>
  <si>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</si>
  <si>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</si>
  <si>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</si>
  <si>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</si>
  <si>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</si>
  <si>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</si>
  <si>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</si>
  <si>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</si>
  <si>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</si>
  <si>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</si>
  <si>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</si>
  <si>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</si>
  <si>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</si>
  <si>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</si>
  <si>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</si>
  <si>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</si>
  <si>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</si>
  <si>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</si>
  <si>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</si>
  <si>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</si>
  <si>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</si>
  <si>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</si>
  <si>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</si>
  <si>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</si>
  <si>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</si>
  <si>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</si>
  <si>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</si>
  <si>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</si>
  <si>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</si>
  <si>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</si>
  <si>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</si>
  <si>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</si>
  <si>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</si>
  <si>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</si>
  <si>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</si>
  <si>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</si>
  <si>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</si>
  <si>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</si>
  <si>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</si>
  <si>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</si>
  <si>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</si>
  <si>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</si>
  <si>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</si>
  <si>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</si>
  <si>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</si>
  <si>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</si>
  <si>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</si>
  <si>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</si>
  <si>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</si>
  <si>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</si>
  <si>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</si>
  <si>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</si>
  <si>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</si>
  <si>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</si>
  <si>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</si>
  <si>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</si>
  <si>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</si>
  <si>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</si>
  <si>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</si>
  <si>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</si>
  <si>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</si>
  <si>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</si>
  <si>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</si>
  <si>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</si>
  <si>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</si>
  <si>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</si>
  <si>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</si>
  <si>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</si>
  <si>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</si>
  <si>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</si>
  <si>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</si>
  <si>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</si>
  <si>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</si>
  <si>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</si>
  <si>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</si>
  <si>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</si>
  <si>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</si>
  <si>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</si>
  <si>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</si>
  <si>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</si>
  <si>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</si>
  <si>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</si>
  <si>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</si>
  <si>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</si>
  <si>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</si>
  <si>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</si>
  <si>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</si>
  <si>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</si>
  <si>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</si>
  <si>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</si>
  <si>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</si>
  <si>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</si>
  <si>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</si>
  <si>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</si>
  <si>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</si>
  <si>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</si>
  <si>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</si>
  <si>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</si>
  <si>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</si>
  <si>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</si>
  <si>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</si>
  <si>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</si>
  <si>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</si>
  <si>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</si>
  <si>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</si>
  <si>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</si>
  <si>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</si>
  <si>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</si>
  <si>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</si>
  <si>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</si>
  <si>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</si>
  <si>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</si>
  <si>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</si>
  <si>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</si>
  <si>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</si>
  <si>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</si>
  <si>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</si>
  <si>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</si>
  <si>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</si>
  <si>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</si>
  <si>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</si>
  <si>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</si>
  <si>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</si>
  <si>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</si>
  <si>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</si>
  <si>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</si>
  <si>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</si>
  <si>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</si>
  <si>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</si>
  <si>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</si>
  <si>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</si>
  <si>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</si>
  <si>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</si>
  <si>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</si>
  <si>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</si>
  <si>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</si>
  <si>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</si>
  <si>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</si>
  <si>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</si>
  <si>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</si>
  <si>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</si>
  <si>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</si>
  <si>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</si>
  <si>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</si>
  <si>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</si>
  <si>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</si>
  <si>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</si>
  <si>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</si>
  <si>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</si>
  <si>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</si>
  <si>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</si>
  <si>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</si>
  <si>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</si>
  <si>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</si>
  <si>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</si>
  <si>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</si>
  <si>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</si>
  <si>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</si>
  <si>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</si>
  <si>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</si>
  <si>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</si>
  <si>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</si>
  <si>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</si>
  <si>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</si>
  <si>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</si>
  <si>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</si>
  <si>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</si>
  <si>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</si>
  <si>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</si>
  <si>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</si>
  <si>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</si>
  <si>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</si>
  <si>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</si>
  <si>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</si>
  <si>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</si>
  <si>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</si>
  <si>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</si>
  <si>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</si>
  <si>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</si>
  <si>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</si>
  <si>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</si>
  <si>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</si>
  <si>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</si>
  <si>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</si>
  <si>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</si>
  <si>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</si>
  <si>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</si>
  <si>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</si>
  <si>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</si>
  <si>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</si>
  <si>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</si>
  <si>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</si>
  <si>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</si>
  <si>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</si>
  <si>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</si>
  <si>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</si>
  <si>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</si>
  <si>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</si>
  <si>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</si>
  <si>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</si>
  <si>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</si>
  <si>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</si>
  <si>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</si>
  <si>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</si>
  <si>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</si>
  <si>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</si>
  <si>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</si>
  <si>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</si>
  <si>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</si>
  <si>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</si>
  <si>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</si>
  <si>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</si>
  <si>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</si>
  <si>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</si>
  <si>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</si>
  <si>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</si>
  <si>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</si>
  <si>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</si>
  <si>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</si>
  <si>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</si>
  <si>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</si>
  <si>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</si>
  <si>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</si>
  <si>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</si>
  <si>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</si>
  <si>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</si>
  <si>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</si>
  <si>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</si>
  <si>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</si>
  <si>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</si>
  <si>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</si>
  <si>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</si>
  <si>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</si>
  <si>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</si>
  <si>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</si>
  <si>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</si>
  <si>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</si>
  <si>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</si>
  <si>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</si>
  <si>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</si>
  <si>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</si>
  <si>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</si>
  <si>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</si>
  <si>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</si>
  <si>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</si>
  <si>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</si>
  <si>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</si>
  <si>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</si>
  <si>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</si>
  <si>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</si>
  <si>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</si>
  <si>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</si>
  <si>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</si>
  <si>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</si>
  <si>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</si>
  <si>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</si>
  <si>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</si>
  <si>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</si>
  <si>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</si>
  <si>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</si>
  <si>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</si>
  <si>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</si>
  <si>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</si>
  <si>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</si>
  <si>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</si>
  <si>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</si>
  <si>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</si>
  <si>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</si>
  <si>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</si>
  <si>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</si>
  <si>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</si>
  <si>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</si>
  <si>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</si>
  <si>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</si>
  <si>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</si>
  <si>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</si>
  <si>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</si>
  <si>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</si>
  <si>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</si>
  <si>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</si>
  <si>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</si>
  <si>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</si>
  <si>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</si>
  <si>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</si>
  <si>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</si>
  <si>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</si>
  <si>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</si>
  <si>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</si>
  <si>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</si>
  <si>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</si>
  <si>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</si>
  <si>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</si>
  <si>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</si>
  <si>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</si>
  <si>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</si>
  <si>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</si>
  <si>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</si>
  <si>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</si>
  <si>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</si>
  <si>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</si>
  <si>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</si>
  <si>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</si>
  <si>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</si>
  <si>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</si>
  <si>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</si>
  <si>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</si>
  <si>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</si>
  <si>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</si>
  <si>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</si>
  <si>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</si>
  <si>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</si>
  <si>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</si>
  <si>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</si>
  <si>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</si>
  <si>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</si>
  <si>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</si>
  <si>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</si>
  <si>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</si>
  <si>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</si>
  <si>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</si>
  <si>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</si>
  <si>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</si>
  <si>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</si>
  <si>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</si>
  <si>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</si>
  <si>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</si>
  <si>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</si>
  <si>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</si>
  <si>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</si>
  <si>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</si>
  <si>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</si>
  <si>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</si>
  <si>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</si>
  <si>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</si>
  <si>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</si>
  <si>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</si>
  <si>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</si>
  <si>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</si>
  <si>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</si>
  <si>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</si>
  <si>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</si>
  <si>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</si>
  <si>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</si>
  <si>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</si>
  <si>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</si>
  <si>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</si>
  <si>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</si>
  <si>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</si>
  <si>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</si>
  <si>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</si>
  <si>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</si>
  <si>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</si>
  <si>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</si>
  <si>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</si>
  <si>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</si>
  <si>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</si>
  <si>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</si>
  <si>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</si>
  <si>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</si>
  <si>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</si>
  <si>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</si>
  <si>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</si>
  <si>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</si>
  <si>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</si>
  <si>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</si>
  <si>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</si>
  <si>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</si>
  <si>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</si>
  <si>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</si>
  <si>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</si>
  <si>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</si>
  <si>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</si>
  <si>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</si>
  <si>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</si>
  <si>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</si>
  <si>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</si>
  <si>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</si>
  <si>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</si>
  <si>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</si>
  <si>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</si>
  <si>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</si>
  <si>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</si>
  <si>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</si>
  <si>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</si>
  <si>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</si>
  <si>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</si>
  <si>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</si>
  <si>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</si>
  <si>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</si>
  <si>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</si>
  <si>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</si>
  <si>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</si>
  <si>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</si>
  <si>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</si>
  <si>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</si>
  <si>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</si>
  <si>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</si>
  <si>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</si>
  <si>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</si>
  <si>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</si>
  <si>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</si>
  <si>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</si>
  <si>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</si>
  <si>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</si>
  <si>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</si>
  <si>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</si>
  <si>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</si>
  <si>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</si>
  <si>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</si>
  <si>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</si>
  <si>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</si>
  <si>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</si>
  <si>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</si>
  <si>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</si>
  <si>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</si>
  <si>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</si>
  <si>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</si>
  <si>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</si>
  <si>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</si>
  <si>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</si>
  <si>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</si>
  <si>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</si>
  <si>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</si>
  <si>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</si>
  <si>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</si>
  <si>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</si>
  <si>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</si>
  <si>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</si>
  <si>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</si>
  <si>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</si>
  <si>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</si>
  <si>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</si>
  <si>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</si>
  <si>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</si>
  <si>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</si>
  <si>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</si>
  <si>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</si>
  <si>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</si>
  <si>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</si>
  <si>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</si>
  <si>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</si>
  <si>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</si>
  <si>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</si>
  <si>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</si>
  <si>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</si>
  <si>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</si>
  <si>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</si>
  <si>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</si>
  <si>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</si>
  <si>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</si>
  <si>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</si>
  <si>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</si>
  <si>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</si>
  <si>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</si>
  <si>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</si>
  <si>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</si>
  <si>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</si>
  <si>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</si>
  <si>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</si>
  <si>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</si>
  <si>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</si>
  <si>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</si>
  <si>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</si>
  <si>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</si>
  <si>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</si>
  <si>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</si>
  <si>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</si>
  <si>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</si>
  <si>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</si>
  <si>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</si>
  <si>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</si>
  <si>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</si>
  <si>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</si>
  <si>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</si>
  <si>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</si>
  <si>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</si>
  <si>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</si>
  <si>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</si>
  <si>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</si>
  <si>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</si>
  <si>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</si>
  <si>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</si>
  <si>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</si>
  <si>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</si>
  <si>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</si>
  <si>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</si>
  <si>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</si>
  <si>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</si>
  <si>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</si>
  <si>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</si>
  <si>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</si>
  <si>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</si>
  <si>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</si>
  <si>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</si>
  <si>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</si>
  <si>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</si>
  <si>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</si>
  <si>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</si>
  <si>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</si>
  <si>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</si>
  <si>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</si>
  <si>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</si>
  <si>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</si>
  <si>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</si>
  <si>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</si>
  <si>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</si>
  <si>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</si>
  <si>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</si>
  <si>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</si>
  <si>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</si>
  <si>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</si>
  <si>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</si>
  <si>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</si>
  <si>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</si>
  <si>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</si>
  <si>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</si>
  <si>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</si>
  <si>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</si>
  <si>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</si>
  <si>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</si>
  <si>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</si>
  <si>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</si>
  <si>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</si>
  <si>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</si>
  <si>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</si>
  <si>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</si>
  <si>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</si>
  <si>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</si>
  <si>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</si>
  <si>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</si>
  <si>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</si>
  <si>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</si>
  <si>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</si>
  <si>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</si>
  <si>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</si>
  <si>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</si>
  <si>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</si>
  <si>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</si>
  <si>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</si>
  <si>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</si>
  <si>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</si>
  <si>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</si>
  <si>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</si>
  <si>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</si>
  <si>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</si>
  <si>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</si>
  <si>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</si>
  <si>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</si>
  <si>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</si>
  <si>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</si>
  <si>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</si>
  <si>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</si>
  <si>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</si>
  <si>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</si>
  <si>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</si>
  <si>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</si>
  <si>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</si>
  <si>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</si>
  <si>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</si>
  <si>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</si>
  <si>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</si>
  <si>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</si>
  <si>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</si>
  <si>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</si>
  <si>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</si>
  <si>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</si>
  <si>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</si>
  <si>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</si>
  <si>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</si>
  <si>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</si>
  <si>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</si>
  <si>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</si>
  <si>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</si>
  <si>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</si>
  <si>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</si>
  <si>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</si>
  <si>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</si>
  <si>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</si>
  <si>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</si>
  <si>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</si>
  <si>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</si>
  <si>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</si>
  <si>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</si>
  <si>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</si>
  <si>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</si>
  <si>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</si>
  <si>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</si>
  <si>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</si>
  <si>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</si>
  <si>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</si>
  <si>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</si>
  <si>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</si>
  <si>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</si>
  <si>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</si>
  <si>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</si>
  <si>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</si>
  <si>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</si>
  <si>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</si>
  <si>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</si>
  <si>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</si>
  <si>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</si>
  <si>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</si>
  <si>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</si>
  <si>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</si>
  <si>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</si>
  <si>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</si>
  <si>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</si>
  <si>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</si>
  <si>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</si>
  <si>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</si>
  <si>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</si>
  <si>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</si>
  <si>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</si>
  <si>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</si>
  <si>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</si>
  <si>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</si>
  <si>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</si>
  <si>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</si>
  <si>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</si>
  <si>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</si>
  <si>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</si>
  <si>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</si>
  <si>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</si>
  <si>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</si>
  <si>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</si>
  <si>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</si>
  <si>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</si>
  <si>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</si>
  <si>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</si>
  <si>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</si>
  <si>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</si>
  <si>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</si>
  <si>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</si>
  <si>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</si>
  <si>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</si>
  <si>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</si>
  <si>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</si>
  <si>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</si>
  <si>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</si>
  <si>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</si>
  <si>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</si>
  <si>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</si>
  <si>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</si>
  <si>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</si>
  <si>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</si>
  <si>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</si>
  <si>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</si>
  <si>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</si>
  <si>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</si>
  <si>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</si>
  <si>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</si>
  <si>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</si>
  <si>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</si>
  <si>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</si>
  <si>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</si>
  <si>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</si>
  <si>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</si>
  <si>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</si>
  <si>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</si>
  <si>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</si>
  <si>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</si>
  <si>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</si>
  <si>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</si>
  <si>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</si>
  <si>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</si>
  <si>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</si>
  <si>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</si>
  <si>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</si>
  <si>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</si>
  <si>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</si>
  <si>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</si>
  <si>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</si>
  <si>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</si>
  <si>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</si>
  <si>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</si>
  <si>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</si>
  <si>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</si>
  <si>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</si>
  <si>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</si>
  <si>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</si>
  <si>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</si>
  <si>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</si>
  <si>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</si>
  <si>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</si>
  <si>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</si>
  <si>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</si>
  <si>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</si>
  <si>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</si>
  <si>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</si>
  <si>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</si>
  <si>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</si>
  <si>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</si>
  <si>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</si>
  <si>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</si>
  <si>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</si>
  <si>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</si>
  <si>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</si>
  <si>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</si>
  <si>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</si>
  <si>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</si>
  <si>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</si>
  <si>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</si>
  <si>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</si>
  <si>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</si>
  <si>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</si>
  <si>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</si>
  <si>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</si>
  <si>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</si>
  <si>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</si>
  <si>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</si>
  <si>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</si>
  <si>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</si>
  <si>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</si>
  <si>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</si>
  <si>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</si>
  <si>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</si>
  <si>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</si>
  <si>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</si>
  <si>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</si>
  <si>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</si>
  <si>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</si>
  <si>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</si>
  <si>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</si>
  <si>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</si>
  <si>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</si>
  <si>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</si>
  <si>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</si>
  <si>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</si>
  <si>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</si>
  <si>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</si>
  <si>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</si>
  <si>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</si>
  <si>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</si>
  <si>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</si>
  <si>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</si>
  <si>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</si>
  <si>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</si>
  <si>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</si>
  <si>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</si>
  <si>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</si>
  <si>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</si>
  <si>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</si>
  <si>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</si>
  <si>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</si>
  <si>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</si>
  <si>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</si>
  <si>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</si>
  <si>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</si>
  <si>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</si>
  <si>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</si>
  <si>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</si>
  <si>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</si>
  <si>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</si>
  <si>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</si>
  <si>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</si>
  <si>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</si>
  <si>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</si>
  <si>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</si>
  <si>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</si>
  <si>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</si>
  <si>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</si>
  <si>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</si>
  <si>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</si>
  <si>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</si>
  <si>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</si>
  <si>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</si>
  <si>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</si>
  <si>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</si>
  <si>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</si>
  <si>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</si>
  <si>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</si>
  <si>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</si>
  <si>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</si>
  <si>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</si>
  <si>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</si>
  <si>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</si>
  <si>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</si>
  <si>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</si>
  <si>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</si>
  <si>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</si>
  <si>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</si>
  <si>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</si>
  <si>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</si>
  <si>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</si>
  <si>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</si>
  <si>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</si>
  <si>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</si>
  <si>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</si>
  <si>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</si>
  <si>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</si>
  <si>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</si>
  <si>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</si>
  <si>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</si>
  <si>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</si>
  <si>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</si>
  <si>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</si>
  <si>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</si>
  <si>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</si>
  <si>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</si>
  <si>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</si>
  <si>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</si>
  <si>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</si>
  <si>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</si>
  <si>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</si>
  <si>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</si>
  <si>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</si>
  <si>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</si>
  <si>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</si>
  <si>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</si>
  <si>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</si>
  <si>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</si>
  <si>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</si>
  <si>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</si>
  <si>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</si>
  <si>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</si>
  <si>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</si>
  <si>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</si>
  <si>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</si>
  <si>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</si>
  <si>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</si>
  <si>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</si>
  <si>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</si>
  <si>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</si>
  <si>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</si>
  <si>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</si>
  <si>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</si>
  <si>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</si>
  <si>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</si>
  <si>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</si>
  <si>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</si>
  <si>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</si>
  <si>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</si>
  <si>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</si>
  <si>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</si>
  <si>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</si>
  <si>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</si>
  <si>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</si>
  <si>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</si>
  <si>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</si>
  <si>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</si>
  <si>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</si>
  <si>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</si>
  <si>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</si>
  <si>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</si>
  <si>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</si>
  <si>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</si>
  <si>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</si>
  <si>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</si>
  <si>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</si>
  <si>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</si>
  <si>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</si>
  <si>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</si>
  <si>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</si>
  <si>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</si>
  <si>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</si>
  <si>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</si>
  <si>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</si>
  <si>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</si>
  <si>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</si>
  <si>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</si>
  <si>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</si>
  <si>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</si>
  <si>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</si>
  <si>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</si>
  <si>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</si>
  <si>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</si>
  <si>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</si>
  <si>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</si>
  <si>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</si>
  <si>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</si>
  <si>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</si>
  <si>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</si>
  <si>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</si>
  <si>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</si>
  <si>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</si>
  <si>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</si>
  <si>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</si>
  <si>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</si>
  <si>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</si>
  <si>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</si>
  <si>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</si>
  <si>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</si>
  <si>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</si>
  <si>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</si>
  <si>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</si>
  <si>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</si>
  <si>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</si>
  <si>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</si>
  <si>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</si>
  <si>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</si>
  <si>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</si>
  <si>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</si>
  <si>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</si>
  <si>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</si>
  <si>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</si>
  <si>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</si>
  <si>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</si>
  <si>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</si>
  <si>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</si>
  <si>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</si>
  <si>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</si>
  <si>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</si>
  <si>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</si>
  <si>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</si>
  <si>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</si>
  <si>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</si>
  <si>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</si>
  <si>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</si>
  <si>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</si>
  <si>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</si>
  <si>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</si>
  <si>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</si>
  <si>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</si>
  <si>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</si>
  <si>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</si>
  <si>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</si>
  <si>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</si>
  <si>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</si>
  <si>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</si>
  <si>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</si>
  <si>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</si>
  <si>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</si>
  <si>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</si>
  <si>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</si>
  <si>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</si>
  <si>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</si>
  <si>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</si>
  <si>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</si>
  <si>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</si>
  <si>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</si>
  <si>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</si>
  <si>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</si>
  <si>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</si>
  <si>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</si>
  <si>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</si>
  <si>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</si>
  <si>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</si>
  <si>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</si>
  <si>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</si>
  <si>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</si>
  <si>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</si>
  <si>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</si>
  <si>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</si>
  <si>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</si>
  <si>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</si>
  <si>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</si>
  <si>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</si>
  <si>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</si>
  <si>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</si>
  <si>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</si>
  <si>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</si>
  <si>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</si>
  <si>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</si>
  <si>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</si>
  <si>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</si>
  <si>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</si>
  <si>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</si>
  <si>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</si>
  <si>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</si>
  <si>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</si>
  <si>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</si>
  <si>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</si>
  <si>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</si>
  <si>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</si>
  <si>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</si>
  <si>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</si>
  <si>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</si>
  <si>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</si>
  <si>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</si>
  <si>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</si>
  <si>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</si>
  <si>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</si>
  <si>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</si>
  <si>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</si>
  <si>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</si>
  <si>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</si>
  <si>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</si>
  <si>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</si>
  <si>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</si>
  <si>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</si>
  <si>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</si>
  <si>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</si>
  <si>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</si>
  <si>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</si>
  <si>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</si>
  <si>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</si>
  <si>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</si>
  <si>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</si>
  <si>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</si>
  <si>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</si>
  <si>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</si>
  <si>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</si>
  <si>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</si>
  <si>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</si>
  <si>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</si>
  <si>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</si>
  <si>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</si>
  <si>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</si>
  <si>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</si>
  <si>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</si>
  <si>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</si>
  <si>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</si>
  <si>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</si>
  <si>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</si>
  <si>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</si>
  <si>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</si>
  <si>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</si>
  <si>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</si>
  <si>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</si>
  <si>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</si>
  <si>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</si>
  <si>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</si>
  <si>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</si>
  <si>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</si>
  <si>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</si>
  <si>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</si>
  <si>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</si>
  <si>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</si>
  <si>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</si>
  <si>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</si>
  <si>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</si>
  <si>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</si>
  <si>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</si>
  <si>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</si>
  <si>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</si>
  <si>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</si>
  <si>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</si>
  <si>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</si>
  <si>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</si>
  <si>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</si>
  <si>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</si>
  <si>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</si>
  <si>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</si>
  <si>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</si>
  <si>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</si>
  <si>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</si>
  <si>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</si>
  <si>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</si>
  <si>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</si>
  <si>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</si>
  <si>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</si>
  <si>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</si>
  <si>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</si>
  <si>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</si>
  <si>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</si>
  <si>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</si>
  <si>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</si>
  <si>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</si>
  <si>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</si>
  <si>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</si>
  <si>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</si>
  <si>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</si>
  <si>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</si>
  <si>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</si>
  <si>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</si>
  <si>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</si>
  <si>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</si>
  <si>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</si>
  <si>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</si>
  <si>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</si>
  <si>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</si>
  <si>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</si>
  <si>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</si>
  <si>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</si>
  <si>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</si>
  <si>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</si>
  <si>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</si>
  <si>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</si>
  <si>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</si>
  <si>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</si>
  <si>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</si>
  <si>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</si>
  <si>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</si>
  <si>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</si>
  <si>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</si>
  <si>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</si>
  <si>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</si>
  <si>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</si>
  <si>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</si>
  <si>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</si>
  <si>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</si>
  <si>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</si>
  <si>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</si>
  <si>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</si>
  <si>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</si>
  <si>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</si>
  <si>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</si>
  <si>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</si>
  <si>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</si>
  <si>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</si>
  <si>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</si>
  <si>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</si>
  <si>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</si>
  <si>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</si>
  <si>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</si>
  <si>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</si>
  <si>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</si>
  <si>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</si>
  <si>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</si>
  <si>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</si>
  <si>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</si>
  <si>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</si>
  <si>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</si>
  <si>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</si>
  <si>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</si>
  <si>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</si>
  <si>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</si>
  <si>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</si>
  <si>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</si>
  <si>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</si>
  <si>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</si>
  <si>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</si>
  <si>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</si>
  <si>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</si>
  <si>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</si>
  <si>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</si>
  <si>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</si>
  <si>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</si>
  <si>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</si>
  <si>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</si>
  <si>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</si>
  <si>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</si>
  <si>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</si>
  <si>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</si>
  <si>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</si>
  <si>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</si>
  <si>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</si>
  <si>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</si>
  <si>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</si>
  <si>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</si>
  <si>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</si>
  <si>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</si>
  <si>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</si>
  <si>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</si>
  <si>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</si>
  <si>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</si>
  <si>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</si>
  <si>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</si>
  <si>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</si>
  <si>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</si>
  <si>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</si>
  <si>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</si>
  <si>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</si>
  <si>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</si>
  <si>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</si>
  <si>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</si>
  <si>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</si>
  <si>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</si>
  <si>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</si>
  <si>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</si>
  <si>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</si>
  <si>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</si>
  <si>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</si>
  <si>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</si>
  <si>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</si>
  <si>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</si>
  <si>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</si>
  <si>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</si>
  <si>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</si>
  <si>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</si>
  <si>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</si>
  <si>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</si>
  <si>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</si>
  <si>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</si>
  <si>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</si>
  <si>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</si>
  <si>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</si>
  <si>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</si>
  <si>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</si>
  <si>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</si>
  <si>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</si>
  <si>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</si>
  <si>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</si>
  <si>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</si>
  <si>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</si>
  <si>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</si>
  <si>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</si>
  <si>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</si>
  <si>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</si>
  <si>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</si>
  <si>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</si>
  <si>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</si>
  <si>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</si>
  <si>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</si>
  <si>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</si>
  <si>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</si>
  <si>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</si>
  <si>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</si>
  <si>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</si>
  <si>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</si>
  <si>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</si>
  <si>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</si>
  <si>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</si>
  <si>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</si>
  <si>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</si>
  <si>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</si>
  <si>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</si>
  <si>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</si>
  <si>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</si>
  <si>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</si>
  <si>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</si>
  <si>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</si>
  <si>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</si>
  <si>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</si>
  <si>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</si>
  <si>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</si>
  <si>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</si>
  <si>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</si>
  <si>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</si>
  <si>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</si>
  <si>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</si>
  <si>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</si>
  <si>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</si>
  <si>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</si>
  <si>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</si>
  <si>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</si>
  <si>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</si>
  <si>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</si>
  <si>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</si>
  <si>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</si>
  <si>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</si>
  <si>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</si>
  <si>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</si>
  <si>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</si>
  <si>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</si>
  <si>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</si>
  <si>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</si>
  <si>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</si>
  <si>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</si>
  <si>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</si>
  <si>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</si>
  <si>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</si>
  <si>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</si>
  <si>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</si>
  <si>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</si>
  <si>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</si>
  <si>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</si>
  <si>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</si>
  <si>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</si>
  <si>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</si>
  <si>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</si>
  <si>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</si>
  <si>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</si>
  <si>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</si>
  <si>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</si>
  <si>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</si>
  <si>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</si>
  <si>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</si>
  <si>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</si>
  <si>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</si>
  <si>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</si>
  <si>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</si>
  <si>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</si>
  <si>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</si>
  <si>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</si>
  <si>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</si>
  <si>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</si>
  <si>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</si>
  <si>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</si>
  <si>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</si>
  <si>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</si>
  <si>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</si>
  <si>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</si>
  <si>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</si>
  <si>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</si>
  <si>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</si>
  <si>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</si>
  <si>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</si>
  <si>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</si>
  <si>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</si>
  <si>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</si>
  <si>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</si>
  <si>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</si>
  <si>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</si>
  <si>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</si>
  <si>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</si>
  <si>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</si>
  <si>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</si>
  <si>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</si>
  <si>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</si>
  <si>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</si>
  <si>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</si>
  <si>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</si>
  <si>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</si>
  <si>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</si>
  <si>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</si>
  <si>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</si>
  <si>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</si>
  <si>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</si>
  <si>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</si>
  <si>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</si>
  <si>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</si>
  <si>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</si>
  <si>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</si>
  <si>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</si>
  <si>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</si>
  <si>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</si>
  <si>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</si>
  <si>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</si>
  <si>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</si>
  <si>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</si>
  <si>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</si>
  <si>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</si>
  <si>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</si>
  <si>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</si>
  <si>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</si>
  <si>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</si>
  <si>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</si>
  <si>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</si>
  <si>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</si>
  <si>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</si>
  <si>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</si>
  <si>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</si>
  <si>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</si>
  <si>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</si>
  <si>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</si>
  <si>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</si>
  <si>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</si>
  <si>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</si>
  <si>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</si>
  <si>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</si>
  <si>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</si>
  <si>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</si>
  <si>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</si>
  <si>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</si>
  <si>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</si>
  <si>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</si>
  <si>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</si>
  <si>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</si>
  <si>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</si>
  <si>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</si>
  <si>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</si>
  <si>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</si>
  <si>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</si>
  <si>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</si>
  <si>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</si>
  <si>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</si>
  <si>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</si>
  <si>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</si>
  <si>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</si>
  <si>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</si>
  <si>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</si>
  <si>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</si>
  <si>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</si>
  <si>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</si>
  <si>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</si>
  <si>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</si>
  <si>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</si>
  <si>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</si>
  <si>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</si>
  <si>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</si>
  <si>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</si>
  <si>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</si>
  <si>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</si>
  <si>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</si>
  <si>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</si>
  <si>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</si>
  <si>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</si>
  <si>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</si>
  <si>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</si>
  <si>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</si>
  <si>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</si>
  <si>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</si>
  <si>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</si>
  <si>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</si>
  <si>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</si>
  <si>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</si>
  <si>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</si>
  <si>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</si>
  <si>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</si>
  <si>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</si>
  <si>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</si>
  <si>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</si>
  <si>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</si>
  <si>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</si>
  <si>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</si>
  <si>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</si>
  <si>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</si>
  <si>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</si>
  <si>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</si>
  <si>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</si>
  <si>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</si>
  <si>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</si>
  <si>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</si>
  <si>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</si>
  <si>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</si>
  <si>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</si>
  <si>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</si>
  <si>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</si>
  <si>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</si>
  <si>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</si>
  <si>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</si>
  <si>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</si>
  <si>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</si>
  <si>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</si>
  <si>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</si>
  <si>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</si>
  <si>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</si>
  <si>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</si>
  <si>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</si>
  <si>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</si>
  <si>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</si>
  <si>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</si>
  <si>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</si>
  <si>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</si>
  <si>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</si>
  <si>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</si>
  <si>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</si>
  <si>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</si>
  <si>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</si>
  <si>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</si>
  <si>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</si>
  <si>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</si>
  <si>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</si>
  <si>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</si>
  <si>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</si>
  <si>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</si>
  <si>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</si>
  <si>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</si>
  <si>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</si>
  <si>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</si>
  <si>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</si>
  <si>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</si>
  <si>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</si>
  <si>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</si>
  <si>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</si>
  <si>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</si>
  <si>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</si>
  <si>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</si>
  <si>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</si>
  <si>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</si>
  <si>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</si>
  <si>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</si>
  <si>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</si>
  <si>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</si>
  <si>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</si>
  <si>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</si>
  <si>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</si>
  <si>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</si>
  <si>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</si>
  <si>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</si>
  <si>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</si>
  <si>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</si>
  <si>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</si>
  <si>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</si>
  <si>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</si>
  <si>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</si>
  <si>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</si>
  <si>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</si>
  <si>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</si>
  <si>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</si>
  <si>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</si>
  <si>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</si>
  <si>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</si>
  <si>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</si>
  <si>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</si>
  <si>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</si>
  <si>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</si>
  <si>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</si>
  <si>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</si>
  <si>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</si>
  <si>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</si>
  <si>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</si>
  <si>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</si>
  <si>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</si>
  <si>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</si>
  <si>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</si>
  <si>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</si>
  <si>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</si>
  <si>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</si>
  <si>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</si>
  <si>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</si>
  <si>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</si>
  <si>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</si>
  <si>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</si>
  <si>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</si>
  <si>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</si>
  <si>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</si>
  <si>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</si>
  <si>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</si>
  <si>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</si>
  <si>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</si>
  <si>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</si>
  <si>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</si>
  <si>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</si>
  <si>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</si>
  <si>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</si>
  <si>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</si>
  <si>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</si>
  <si>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</si>
  <si>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</si>
  <si>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</si>
  <si>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</si>
  <si>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</si>
  <si>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</si>
  <si>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</si>
  <si>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</si>
  <si>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</si>
  <si>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</si>
  <si>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</si>
  <si>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</si>
  <si>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</si>
  <si>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</si>
  <si>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</si>
  <si>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</si>
  <si>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</si>
  <si>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</si>
  <si>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</si>
  <si>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</si>
  <si>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</si>
  <si>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</si>
  <si>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</si>
  <si>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</si>
  <si>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</si>
  <si>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</si>
  <si>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</si>
  <si>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</si>
  <si>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</si>
  <si>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</si>
  <si>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</si>
  <si>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</si>
  <si>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</si>
  <si>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</si>
  <si>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</si>
  <si>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</si>
  <si>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</si>
  <si>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</si>
  <si>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</si>
  <si>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</si>
  <si>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</si>
  <si>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</si>
  <si>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</si>
  <si>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</si>
  <si>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</si>
  <si>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</si>
  <si>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</si>
  <si>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</si>
  <si>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</si>
  <si>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</si>
  <si>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</si>
  <si>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</si>
  <si>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</si>
  <si>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</si>
  <si>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</si>
  <si>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</si>
  <si>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</si>
  <si>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</si>
  <si>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</si>
  <si>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</si>
  <si>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</si>
  <si>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</si>
  <si>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</si>
  <si>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</si>
  <si>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</si>
  <si>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</si>
  <si>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</si>
  <si>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</si>
  <si>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</si>
  <si>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</si>
  <si>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</si>
  <si>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</si>
  <si>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</si>
  <si>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</si>
  <si>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</si>
  <si>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</si>
  <si>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</si>
  <si>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</si>
  <si>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</si>
  <si>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</si>
  <si>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</si>
  <si>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</si>
  <si>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</si>
  <si>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</si>
  <si>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</si>
  <si>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</si>
  <si>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</si>
  <si>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</si>
  <si>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</si>
  <si>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</si>
  <si>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</si>
  <si>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</si>
  <si>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</si>
  <si>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</si>
  <si>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</si>
  <si>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</si>
  <si>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</si>
  <si>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</si>
  <si>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</si>
  <si>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</si>
  <si>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</si>
  <si>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</si>
  <si>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</si>
  <si>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</si>
  <si>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</si>
  <si>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</si>
  <si>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</si>
  <si>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</si>
  <si>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</si>
  <si>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</si>
  <si>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</si>
  <si>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</si>
  <si>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</si>
  <si>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</si>
  <si>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</si>
  <si>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</si>
  <si>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</si>
  <si>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</si>
  <si>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</si>
  <si>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</si>
  <si>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</si>
  <si>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</si>
  <si>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</si>
  <si>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</si>
  <si>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</si>
  <si>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</si>
  <si>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</si>
  <si>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</si>
  <si>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</si>
  <si>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</si>
  <si>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</si>
  <si>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</si>
  <si>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</si>
  <si>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</si>
  <si>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</si>
  <si>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</si>
  <si>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</si>
  <si>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</si>
  <si>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</si>
  <si>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</si>
  <si>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</si>
  <si>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</si>
  <si>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</si>
  <si>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</si>
  <si>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</si>
  <si>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</si>
  <si>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</si>
  <si>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</si>
  <si>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</si>
  <si>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</si>
  <si>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</si>
  <si>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</si>
  <si>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</si>
  <si>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</si>
  <si>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</si>
  <si>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</si>
  <si>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</si>
  <si>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</si>
  <si>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</si>
  <si>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</si>
  <si>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</si>
  <si>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</si>
  <si>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</si>
  <si>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</si>
  <si>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</si>
  <si>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</si>
  <si>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</si>
  <si>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</si>
  <si>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</si>
  <si>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</si>
  <si>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</si>
  <si>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</si>
  <si>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</si>
  <si>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</si>
  <si>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</si>
  <si>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</si>
  <si>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</si>
  <si>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</si>
  <si>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</si>
  <si>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</si>
  <si>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</si>
  <si>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</si>
  <si>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</si>
  <si>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</si>
  <si>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</si>
  <si>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</si>
  <si>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</si>
  <si>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</si>
  <si>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</si>
  <si>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</si>
  <si>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</si>
  <si>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</si>
  <si>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</si>
  <si>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</si>
  <si>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</si>
  <si>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</si>
  <si>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</si>
  <si>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</si>
  <si>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</si>
  <si>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</si>
  <si>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</si>
  <si>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</si>
  <si>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</si>
  <si>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</si>
  <si>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</si>
  <si>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</si>
  <si>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</si>
  <si>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</si>
  <si>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</si>
  <si>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</si>
  <si>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</si>
  <si>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</si>
  <si>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</si>
  <si>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</si>
  <si>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</si>
  <si>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</si>
  <si>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</si>
  <si>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</si>
  <si>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</si>
  <si>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</si>
  <si>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</si>
  <si>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</si>
  <si>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</si>
  <si>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</si>
  <si>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</si>
  <si>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</si>
  <si>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</si>
  <si>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</si>
  <si>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</si>
  <si>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</si>
  <si>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</si>
  <si>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</si>
  <si>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</si>
  <si>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</si>
  <si>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</si>
  <si>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</si>
  <si>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</si>
  <si>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</si>
  <si>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</si>
  <si>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</si>
  <si>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</si>
  <si>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</si>
  <si>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</si>
  <si>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</si>
  <si>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</si>
  <si>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</si>
  <si>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</si>
  <si>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</si>
  <si>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</si>
  <si>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</si>
  <si>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</si>
  <si>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</si>
  <si>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</si>
  <si>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</si>
  <si>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</si>
  <si>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</si>
  <si>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</si>
  <si>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</si>
  <si>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</si>
  <si>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</si>
  <si>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</si>
  <si>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</si>
  <si>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</si>
  <si>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</si>
  <si>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</si>
  <si>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</si>
  <si>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</si>
  <si>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</si>
  <si>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</si>
  <si>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</si>
  <si>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</si>
  <si>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</si>
  <si>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</si>
  <si>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</si>
  <si>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</si>
  <si>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</si>
  <si>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</si>
  <si>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</si>
  <si>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</si>
  <si>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</si>
  <si>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</si>
  <si>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</si>
  <si>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</si>
  <si>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</si>
  <si>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</si>
  <si>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</si>
  <si>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</si>
  <si>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</si>
  <si>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</si>
  <si>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</si>
  <si>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</si>
  <si>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</si>
  <si>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</si>
  <si>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</si>
  <si>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</si>
  <si>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</si>
  <si>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</si>
  <si>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</si>
  <si>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</si>
  <si>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</si>
  <si>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</si>
  <si>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</si>
  <si>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</si>
  <si>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</si>
  <si>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</si>
  <si>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</si>
  <si>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</si>
  <si>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</si>
  <si>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</si>
  <si>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</si>
  <si>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</si>
  <si>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</si>
  <si>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</si>
  <si>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</si>
  <si>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</si>
  <si>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</si>
  <si>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</si>
  <si>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</si>
  <si>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</si>
  <si>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</si>
  <si>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</si>
  <si>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</si>
  <si>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</si>
  <si>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</si>
  <si>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</si>
  <si>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</si>
  <si>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</si>
  <si>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</si>
  <si>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</si>
  <si>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</si>
  <si>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</si>
  <si>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</si>
  <si>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</si>
  <si>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</si>
  <si>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</si>
  <si>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</si>
  <si>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</si>
  <si>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</si>
  <si>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</si>
  <si>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</si>
  <si>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</si>
  <si>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</si>
  <si>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</si>
  <si>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</si>
  <si>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</si>
  <si>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</si>
  <si>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</si>
  <si>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</si>
  <si>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</si>
  <si>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</si>
  <si>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</si>
  <si>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</si>
  <si>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</si>
  <si>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</si>
  <si>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</si>
  <si>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</si>
  <si>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</si>
  <si>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</si>
  <si>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</si>
  <si>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</si>
  <si>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</si>
  <si>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</si>
  <si>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</si>
  <si>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</si>
  <si>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</si>
  <si>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</si>
  <si>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</si>
  <si>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</si>
  <si>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</si>
  <si>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</si>
  <si>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</si>
  <si>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</si>
  <si>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</si>
  <si>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</si>
  <si>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</si>
  <si>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</si>
  <si>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</si>
  <si>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</si>
  <si>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</si>
  <si>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</si>
  <si>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</si>
  <si>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</si>
  <si>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</si>
  <si>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</si>
  <si>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</si>
  <si>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</si>
  <si>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</si>
  <si>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</si>
  <si>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</si>
  <si>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</si>
  <si>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</si>
  <si>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</si>
  <si>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</si>
  <si>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</si>
  <si>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</si>
  <si>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</si>
  <si>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</si>
  <si>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</si>
  <si>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</si>
  <si>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</si>
  <si>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</si>
  <si>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</si>
  <si>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</si>
  <si>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</si>
  <si>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</si>
  <si>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</si>
  <si>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</si>
  <si>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</si>
  <si>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</si>
  <si>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</si>
  <si>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</si>
  <si>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</si>
  <si>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</si>
  <si>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</si>
  <si>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</si>
  <si>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</si>
  <si>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</si>
  <si>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</si>
  <si>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</si>
  <si>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</si>
  <si>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</si>
  <si>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</si>
  <si>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</si>
  <si>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</si>
  <si>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</si>
  <si>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</si>
  <si>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</si>
  <si>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</si>
  <si>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</si>
  <si>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</si>
  <si>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</si>
  <si>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</si>
  <si>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</si>
  <si>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</si>
  <si>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</si>
  <si>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</si>
  <si>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</si>
  <si>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</si>
  <si>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</si>
  <si>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</si>
  <si>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</si>
  <si>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</si>
  <si>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</si>
  <si>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</si>
  <si>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</si>
  <si>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</si>
  <si>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</si>
  <si>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</si>
  <si>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</si>
  <si>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</si>
  <si>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</si>
  <si>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</si>
  <si>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</si>
  <si>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</si>
  <si>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</si>
  <si>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</si>
  <si>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</si>
  <si>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</si>
  <si>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</si>
  <si>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</si>
  <si>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</si>
  <si>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</si>
  <si>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</si>
  <si>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</si>
  <si>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</si>
  <si>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</si>
  <si>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</si>
  <si>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</si>
  <si>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</si>
  <si>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</si>
  <si>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</si>
  <si>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</si>
  <si>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</si>
  <si>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</si>
  <si>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</si>
  <si>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</si>
  <si>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</si>
  <si>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</si>
  <si>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</si>
  <si>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</si>
  <si>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</si>
  <si>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</si>
  <si>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</si>
  <si>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</si>
  <si>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</si>
  <si>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</si>
  <si>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</si>
  <si>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</si>
  <si>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</si>
  <si>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</si>
  <si>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</si>
  <si>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</si>
  <si>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</si>
  <si>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</si>
  <si>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</si>
  <si>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</si>
  <si>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</si>
  <si>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</si>
  <si>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</si>
  <si>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</si>
  <si>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</si>
  <si>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</si>
  <si>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</si>
  <si>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</si>
  <si>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</si>
  <si>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</si>
  <si>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</si>
  <si>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</si>
  <si>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</si>
  <si>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</si>
  <si>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</si>
  <si>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</si>
  <si>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</si>
  <si>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</si>
  <si>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</si>
  <si>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</si>
  <si>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</si>
  <si>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</si>
  <si>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</si>
  <si>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</si>
  <si>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</si>
  <si>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</si>
  <si>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</si>
  <si>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</si>
  <si>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</si>
  <si>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</si>
  <si>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</si>
  <si>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</si>
  <si>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</si>
  <si>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</si>
  <si>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</si>
  <si>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</si>
  <si>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</si>
  <si>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</si>
  <si>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</si>
  <si>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</si>
  <si>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</si>
  <si>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</si>
  <si>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</si>
  <si>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</si>
  <si>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</si>
  <si>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</si>
  <si>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</si>
  <si>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</si>
  <si>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</si>
  <si>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</si>
  <si>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</si>
  <si>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</si>
  <si>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</si>
  <si>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</si>
  <si>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</si>
  <si>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</si>
  <si>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</si>
  <si>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</si>
  <si>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</si>
  <si>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</si>
  <si>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</si>
  <si>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</si>
  <si>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</si>
  <si>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</si>
  <si>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</si>
  <si>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</si>
  <si>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</si>
  <si>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</si>
  <si>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</si>
  <si>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</si>
  <si>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</si>
  <si>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</si>
  <si>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</si>
  <si>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</si>
  <si>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</si>
  <si>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</si>
  <si>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</si>
  <si>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</si>
  <si>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</si>
  <si>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</si>
  <si>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</si>
  <si>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</si>
  <si>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</si>
  <si>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</si>
  <si>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</si>
  <si>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</si>
  <si>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</si>
  <si>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</si>
  <si>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</si>
  <si>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</si>
  <si>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</si>
  <si>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</si>
  <si>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</si>
  <si>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</si>
  <si>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</si>
  <si>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</si>
  <si>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</si>
  <si>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</si>
  <si>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</si>
  <si>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</si>
  <si>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</si>
  <si>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</si>
  <si>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</si>
  <si>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</si>
  <si>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</si>
  <si>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</si>
  <si>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</si>
  <si>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</si>
  <si>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</si>
  <si>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</si>
  <si>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</si>
  <si>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</si>
  <si>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</si>
  <si>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</si>
  <si>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</si>
  <si>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</si>
  <si>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</si>
  <si>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</si>
  <si>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</si>
  <si>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</si>
  <si>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</si>
  <si>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</si>
  <si>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</si>
  <si>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</si>
  <si>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</si>
  <si>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</si>
  <si>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</si>
  <si>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</si>
  <si>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</si>
  <si>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</si>
  <si>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</si>
  <si>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</si>
  <si>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</si>
  <si>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</si>
  <si>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</si>
  <si>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</si>
  <si>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</si>
  <si>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</si>
  <si>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</si>
  <si>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</si>
  <si>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</si>
  <si>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</si>
  <si>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</si>
  <si>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</si>
  <si>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</si>
  <si>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</si>
  <si>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</si>
  <si>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</si>
  <si>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</si>
  <si>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</si>
  <si>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</si>
  <si>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</si>
  <si>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</si>
  <si>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</si>
  <si>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</si>
  <si>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</si>
  <si>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</si>
  <si>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</si>
  <si>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</si>
  <si>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</si>
  <si>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</si>
  <si>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</si>
  <si>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</si>
  <si>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</si>
  <si>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</si>
  <si>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</si>
  <si>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</si>
  <si>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</si>
  <si>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</si>
  <si>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</si>
  <si>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</si>
  <si>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</si>
  <si>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</si>
  <si>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</si>
  <si>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</si>
  <si>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</si>
  <si>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</si>
  <si>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</si>
  <si>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</si>
  <si>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</si>
  <si>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</si>
  <si>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</si>
  <si>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</si>
  <si>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</si>
  <si>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</si>
  <si>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</si>
  <si>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</si>
  <si>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</si>
  <si>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</si>
  <si>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</si>
  <si>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</si>
  <si>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</si>
  <si>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</si>
  <si>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</si>
  <si>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</si>
  <si>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</si>
  <si>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</si>
  <si>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</si>
  <si>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</si>
  <si>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</si>
  <si>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</si>
  <si>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</si>
  <si>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</si>
  <si>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</si>
  <si>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</si>
  <si>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</si>
  <si>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</si>
  <si>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</si>
  <si>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</si>
  <si>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</si>
  <si>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</si>
  <si>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</si>
  <si>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</si>
  <si>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</si>
  <si>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</si>
  <si>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</si>
  <si>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</si>
  <si>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</si>
  <si>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</si>
  <si>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</si>
  <si>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</si>
  <si>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</si>
  <si>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</si>
  <si>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</si>
  <si>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</si>
  <si>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</si>
  <si>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</si>
  <si>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</si>
  <si>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</si>
  <si>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</si>
  <si>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</si>
  <si>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</si>
  <si>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</si>
  <si>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</si>
  <si>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</si>
  <si>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</si>
  <si>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</si>
  <si>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</si>
  <si>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</si>
  <si>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</si>
  <si>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</si>
  <si>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</si>
  <si>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</si>
  <si>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</si>
  <si>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</si>
  <si>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</si>
  <si>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</si>
  <si>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</si>
  <si>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</si>
  <si>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</si>
  <si>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</si>
  <si>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</si>
  <si>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</si>
  <si>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</si>
  <si>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</si>
  <si>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</si>
  <si>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</si>
  <si>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</si>
  <si>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</si>
  <si>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</si>
  <si>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</si>
  <si>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</si>
  <si>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</si>
  <si>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</si>
  <si>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</si>
  <si>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</si>
  <si>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</si>
  <si>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</si>
  <si>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</si>
  <si>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</si>
  <si>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</si>
  <si>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</si>
  <si>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</si>
  <si>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</si>
  <si>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</si>
  <si>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</si>
  <si>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</si>
  <si>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</si>
  <si>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</si>
  <si>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</si>
  <si>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</si>
  <si>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</si>
  <si>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</si>
  <si>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</si>
  <si>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</si>
  <si>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</si>
  <si>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</si>
  <si>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</si>
  <si>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</si>
  <si>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</si>
  <si>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</si>
  <si>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</si>
  <si>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</si>
  <si>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</si>
  <si>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</si>
  <si>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</si>
  <si>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</si>
  <si>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</si>
  <si>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</si>
  <si>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</si>
  <si>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</si>
  <si>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</si>
  <si>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</si>
  <si>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</si>
  <si>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</si>
  <si>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</si>
  <si>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</si>
  <si>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</si>
  <si>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</si>
  <si>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</si>
  <si>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</si>
  <si>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</si>
  <si>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</si>
  <si>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</si>
  <si>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</si>
  <si>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</si>
  <si>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</si>
  <si>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</si>
  <si>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</si>
  <si>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</si>
  <si>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</si>
  <si>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</si>
  <si>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</si>
  <si>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</si>
  <si>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</si>
  <si>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</si>
  <si>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</si>
  <si>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</si>
  <si>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</si>
  <si>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</si>
  <si>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</si>
  <si>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</si>
  <si>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</si>
  <si>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</si>
  <si>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</si>
  <si>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</si>
  <si>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</si>
  <si>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</si>
  <si>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</si>
  <si>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</si>
  <si>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</si>
  <si>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</si>
  <si>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</si>
  <si>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</si>
  <si>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</si>
  <si>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</si>
  <si>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</si>
  <si>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</si>
  <si>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</si>
  <si>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</si>
  <si>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</si>
  <si>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</si>
  <si>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</si>
  <si>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</si>
  <si>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</si>
  <si>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</si>
  <si>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</si>
  <si>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</si>
  <si>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</si>
  <si>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</si>
  <si>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</si>
  <si>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</si>
  <si>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</si>
  <si>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</si>
  <si>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</si>
  <si>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</si>
  <si>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</si>
  <si>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</si>
  <si>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</si>
  <si>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</si>
  <si>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</si>
  <si>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</si>
  <si>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</si>
  <si>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</si>
  <si>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</si>
  <si>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</si>
  <si>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</si>
  <si>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</si>
  <si>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</si>
  <si>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</si>
  <si>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</si>
  <si>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</si>
  <si>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</si>
  <si>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</si>
  <si>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</si>
  <si>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</si>
  <si>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</si>
  <si>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</si>
  <si>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</si>
  <si>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</si>
  <si>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</si>
  <si>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</si>
  <si>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</si>
  <si>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</si>
  <si>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</si>
  <si>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</si>
  <si>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</si>
  <si>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</si>
  <si>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</si>
  <si>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</si>
  <si>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</si>
  <si>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</si>
  <si>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</si>
  <si>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</si>
  <si>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</si>
  <si>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</si>
  <si>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</si>
  <si>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</si>
  <si>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</si>
  <si>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</si>
  <si>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</si>
  <si>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</si>
  <si>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</si>
  <si>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</si>
  <si>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</si>
  <si>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</si>
  <si>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</si>
  <si>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</si>
  <si>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</si>
  <si>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</si>
  <si>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</si>
  <si>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</si>
  <si>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</si>
  <si>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</si>
  <si>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</si>
  <si>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</si>
  <si>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</si>
  <si>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</si>
  <si>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</si>
  <si>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</si>
  <si>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</si>
  <si>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</si>
  <si>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</si>
  <si>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</si>
  <si>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</si>
  <si>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</si>
  <si>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</si>
  <si>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</si>
  <si>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</si>
  <si>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</si>
  <si>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</si>
  <si>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</si>
  <si>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</si>
  <si>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</si>
  <si>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</si>
  <si>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</si>
  <si>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</si>
  <si>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</si>
  <si>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</si>
  <si>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</si>
  <si>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</si>
  <si>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</si>
  <si>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</si>
  <si>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</si>
  <si>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</si>
  <si>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</si>
  <si>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</si>
  <si>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</si>
  <si>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</si>
  <si>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</si>
  <si>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</si>
  <si>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</si>
  <si>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</si>
  <si>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</si>
  <si>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</si>
  <si>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</si>
  <si>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</si>
  <si>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</si>
  <si>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</si>
  <si>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</si>
  <si>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</si>
  <si>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</si>
  <si>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</si>
  <si>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</si>
  <si>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</si>
  <si>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</si>
  <si>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</si>
  <si>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</si>
  <si>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</si>
  <si>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</si>
  <si>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</si>
  <si>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</si>
  <si>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</si>
  <si>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</si>
  <si>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</si>
  <si>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</si>
  <si>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</si>
  <si>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</si>
  <si>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</si>
  <si>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</si>
  <si>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</si>
  <si>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</si>
  <si>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</si>
  <si>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</si>
  <si>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</si>
  <si>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</si>
  <si>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</si>
  <si>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</si>
  <si>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</si>
  <si>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</si>
  <si>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</si>
  <si>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</si>
  <si>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</si>
  <si>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</si>
  <si>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</si>
  <si>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</si>
  <si>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</si>
  <si>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</si>
  <si>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</si>
  <si>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</si>
  <si>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</si>
  <si>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</si>
  <si>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</si>
  <si>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</si>
  <si>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</si>
  <si>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</si>
  <si>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</si>
  <si>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</si>
  <si>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</si>
  <si>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</si>
  <si>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</si>
  <si>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</si>
  <si>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</si>
  <si>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</si>
  <si>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</si>
  <si>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</si>
  <si>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</si>
  <si>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</si>
  <si>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</si>
  <si>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</si>
  <si>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</si>
  <si>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</si>
  <si>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</si>
  <si>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</si>
  <si>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</si>
  <si>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</si>
  <si>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</si>
  <si>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</si>
  <si>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</si>
  <si>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</si>
  <si>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</si>
  <si>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</si>
  <si>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</si>
  <si>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</si>
  <si>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</si>
  <si>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</si>
  <si>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</si>
  <si>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</si>
  <si>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</si>
  <si>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</si>
  <si>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</si>
  <si>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</si>
  <si>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</si>
  <si>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</si>
  <si>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</si>
  <si>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</si>
  <si>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</si>
  <si>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</si>
  <si>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</si>
  <si>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</si>
  <si>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</si>
  <si>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</si>
  <si>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</si>
  <si>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</si>
  <si>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</si>
  <si>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</si>
  <si>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</si>
  <si>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</si>
  <si>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</si>
  <si>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</si>
  <si>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</si>
  <si>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</si>
  <si>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</si>
  <si>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</si>
  <si>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</si>
  <si>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</si>
  <si>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</si>
  <si>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</si>
  <si>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</si>
  <si>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</si>
  <si>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</si>
  <si>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</si>
  <si>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</si>
  <si>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</si>
  <si>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</si>
  <si>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</si>
  <si>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</si>
  <si>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</si>
  <si>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</si>
  <si>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</si>
  <si>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</si>
  <si>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</si>
  <si>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</si>
  <si>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</si>
  <si>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</si>
  <si>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</si>
  <si>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</si>
  <si>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</si>
  <si>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</si>
  <si>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</si>
  <si>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</si>
  <si>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</si>
  <si>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</si>
  <si>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</si>
  <si>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</si>
  <si>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</si>
  <si>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</si>
  <si>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</si>
  <si>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</si>
  <si>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</si>
  <si>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</si>
  <si>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</si>
  <si>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</si>
  <si>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</si>
  <si>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</si>
  <si>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</si>
  <si>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</si>
  <si>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</si>
  <si>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</si>
  <si>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</si>
  <si>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</si>
  <si>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</si>
  <si>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</si>
  <si>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</si>
  <si>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</si>
  <si>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</si>
  <si>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</si>
  <si>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</si>
  <si>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</si>
  <si>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</si>
  <si>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</si>
  <si>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</si>
  <si>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</si>
  <si>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</si>
  <si>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</si>
  <si>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</si>
  <si>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</si>
  <si>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</si>
  <si>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</si>
  <si>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</si>
  <si>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</si>
  <si>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</si>
  <si>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</si>
  <si>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</si>
  <si>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</si>
  <si>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</si>
  <si>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</si>
  <si>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</si>
  <si>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</si>
  <si>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</si>
  <si>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</si>
  <si>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</si>
  <si>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</si>
  <si>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</si>
  <si>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</si>
  <si>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</si>
  <si>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</si>
  <si>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</si>
  <si>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</si>
  <si>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</si>
  <si>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</si>
  <si>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</si>
  <si>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</si>
  <si>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</si>
  <si>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</si>
  <si>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</si>
  <si>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</si>
  <si>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</si>
  <si>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</si>
  <si>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</si>
  <si>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</si>
  <si>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</si>
  <si>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</si>
  <si>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</si>
  <si>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</si>
  <si>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</si>
  <si>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</si>
  <si>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</si>
  <si>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</si>
  <si>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</si>
  <si>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</si>
  <si>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</si>
  <si>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</si>
  <si>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</si>
  <si>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</si>
  <si>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</si>
  <si>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</si>
  <si>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</si>
  <si>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</si>
  <si>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</si>
  <si>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</si>
  <si>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</si>
  <si>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</si>
  <si>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</si>
  <si>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</si>
  <si>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</si>
  <si>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</si>
  <si>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</si>
  <si>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</si>
  <si>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</si>
  <si>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</si>
  <si>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</si>
  <si>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</si>
  <si>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</si>
  <si>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</si>
  <si>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</si>
  <si>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</si>
  <si>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</si>
  <si>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</si>
  <si>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</si>
  <si>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</si>
  <si>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</si>
  <si>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</si>
  <si>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</si>
  <si>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</si>
  <si>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</si>
  <si>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</si>
  <si>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</si>
  <si>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</si>
  <si>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</si>
  <si>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</si>
  <si>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</si>
  <si>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</si>
  <si>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</si>
  <si>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</si>
  <si>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</si>
  <si>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</si>
  <si>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</si>
  <si>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</si>
  <si>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</si>
  <si>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</si>
  <si>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</si>
  <si>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</si>
  <si>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</si>
  <si>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</si>
  <si>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</si>
  <si>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</si>
  <si>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</si>
  <si>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</si>
  <si>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</si>
  <si>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</si>
  <si>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</si>
  <si>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</si>
  <si>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</si>
  <si>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</si>
  <si>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</si>
  <si>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</si>
  <si>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</si>
  <si>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</si>
  <si>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</si>
  <si>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</si>
  <si>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</si>
  <si>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</si>
  <si>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</si>
  <si>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</si>
  <si>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</si>
  <si>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</si>
  <si>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</si>
  <si>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</si>
  <si>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</si>
  <si>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</si>
  <si>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</si>
  <si>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</si>
  <si>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</si>
  <si>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</si>
  <si>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</si>
  <si>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</si>
  <si>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</si>
  <si>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</si>
  <si>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</si>
  <si>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</si>
  <si>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</si>
  <si>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</si>
  <si>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</si>
  <si>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</si>
  <si>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</si>
  <si>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</si>
  <si>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</si>
  <si>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</si>
  <si>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</si>
  <si>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</si>
  <si>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</si>
  <si>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</si>
  <si>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</si>
  <si>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</si>
  <si>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</si>
  <si>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</si>
  <si>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</si>
  <si>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</si>
  <si>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</si>
  <si>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</si>
  <si>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</si>
  <si>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</si>
  <si>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</si>
  <si>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</si>
  <si>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</si>
  <si>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</si>
  <si>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</si>
  <si>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</si>
  <si>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</si>
  <si>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</si>
  <si>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</si>
  <si>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</si>
  <si>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</si>
  <si>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</si>
  <si>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</si>
  <si>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</si>
  <si>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</si>
  <si>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</si>
  <si>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</si>
  <si>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</si>
  <si>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</si>
  <si>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</si>
  <si>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</si>
  <si>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</si>
  <si>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</si>
  <si>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</si>
  <si>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</si>
  <si>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</si>
  <si>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</si>
  <si>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</si>
  <si>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</si>
  <si>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</si>
  <si>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</si>
  <si>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</si>
  <si>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</si>
  <si>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</si>
  <si>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</si>
  <si>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</si>
  <si>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</si>
  <si>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</si>
  <si>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</si>
  <si>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</si>
  <si>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</si>
  <si>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</si>
  <si>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</si>
  <si>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</si>
  <si>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</si>
  <si>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</si>
  <si>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</si>
  <si>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</si>
  <si>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</si>
  <si>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</si>
  <si>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</si>
  <si>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</si>
  <si>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</si>
  <si>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</si>
  <si>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</si>
  <si>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</si>
  <si>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</si>
  <si>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</si>
  <si>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</si>
  <si>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</si>
  <si>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</si>
  <si>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</si>
  <si>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</si>
  <si>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</si>
  <si>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</si>
  <si>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</si>
  <si>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</si>
  <si>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</si>
  <si>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</si>
  <si>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</si>
  <si>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</si>
  <si>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</si>
  <si>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</si>
  <si>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</si>
  <si>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</si>
  <si>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</si>
  <si>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</si>
  <si>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</si>
  <si>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</si>
  <si>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</si>
  <si>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</si>
  <si>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</si>
  <si>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</si>
  <si>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</si>
  <si>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</si>
  <si>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</si>
  <si>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</si>
  <si>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</si>
  <si>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</si>
  <si>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</si>
  <si>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</si>
  <si>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</si>
  <si>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</si>
  <si>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</si>
  <si>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</si>
  <si>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</si>
  <si>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</si>
  <si>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</si>
  <si>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</si>
  <si>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</si>
  <si>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</si>
  <si>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</si>
  <si>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</si>
  <si>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</si>
  <si>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</si>
  <si>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</si>
  <si>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</si>
  <si>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</si>
  <si>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</si>
  <si>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</si>
  <si>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</si>
  <si>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</si>
  <si>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</si>
  <si>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</si>
  <si>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</si>
  <si>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</si>
  <si>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</si>
  <si>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</si>
  <si>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</si>
  <si>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</si>
  <si>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</si>
  <si>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</si>
  <si>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</si>
  <si>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</si>
  <si>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</si>
  <si>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</si>
  <si>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</si>
  <si>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</si>
  <si>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</si>
  <si>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</si>
  <si>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</si>
  <si>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</si>
  <si>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</si>
  <si>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</si>
  <si>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</si>
  <si>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</si>
  <si>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</si>
  <si>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</si>
  <si>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</si>
  <si>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</si>
  <si>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</si>
  <si>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</si>
  <si>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</si>
  <si>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</si>
  <si>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</si>
  <si>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</si>
  <si>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</si>
  <si>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</si>
  <si>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</si>
  <si>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</si>
  <si>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</si>
  <si>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</si>
  <si>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</si>
  <si>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</si>
  <si>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</si>
  <si>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</si>
  <si>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</si>
  <si>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</si>
  <si>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</si>
  <si>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</si>
  <si>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</si>
  <si>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</si>
  <si>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</si>
  <si>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</si>
  <si>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</si>
  <si>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</si>
  <si>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</si>
  <si>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</si>
  <si>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</si>
  <si>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</si>
  <si>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</si>
  <si>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</si>
  <si>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</si>
  <si>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</si>
  <si>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</si>
  <si>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</si>
  <si>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</si>
  <si>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</si>
  <si>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</si>
  <si>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</si>
  <si>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</si>
  <si>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</si>
  <si>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</si>
  <si>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</si>
  <si>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</si>
  <si>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</si>
  <si>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</si>
  <si>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</si>
  <si>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</si>
  <si>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</si>
  <si>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</si>
  <si>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</si>
  <si>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</si>
  <si>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</si>
  <si>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</si>
  <si>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</si>
  <si>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</si>
  <si>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</si>
  <si>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</si>
  <si>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</si>
  <si>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</si>
  <si>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</si>
  <si>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</si>
  <si>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</si>
  <si>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</si>
  <si>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</si>
  <si>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</si>
  <si>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</si>
  <si>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</si>
  <si>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</si>
  <si>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</si>
  <si>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</si>
  <si>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</si>
  <si>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</si>
  <si>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</si>
  <si>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</si>
  <si>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</si>
  <si>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</si>
  <si>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</si>
  <si>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</si>
  <si>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</si>
  <si>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</si>
  <si>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</si>
  <si>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</si>
  <si>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</si>
  <si>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</si>
  <si>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</si>
  <si>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</si>
  <si>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</si>
  <si>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</si>
  <si>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</si>
  <si>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</si>
  <si>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</si>
  <si>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</si>
  <si>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</si>
  <si>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</si>
  <si>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</si>
  <si>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</si>
  <si>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</si>
  <si>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</si>
  <si>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</si>
  <si>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</si>
  <si>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</si>
  <si>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</si>
  <si>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</si>
  <si>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</si>
  <si>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</si>
  <si>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</si>
  <si>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</si>
  <si>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</si>
  <si>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</si>
  <si>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</si>
  <si>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</si>
  <si>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</si>
  <si>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</si>
  <si>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</si>
  <si>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</si>
  <si>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</si>
  <si>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</si>
  <si>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</si>
  <si>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</si>
  <si>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</si>
  <si>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</si>
  <si>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</si>
  <si>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</si>
  <si>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</si>
  <si>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</si>
  <si>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</si>
  <si>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</si>
  <si>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</si>
  <si>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</si>
  <si>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</si>
  <si>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</si>
  <si>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</si>
  <si>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</si>
  <si>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</si>
  <si>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</si>
  <si>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</si>
  <si>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</si>
  <si>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</si>
  <si>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</si>
  <si>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</si>
  <si>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</si>
  <si>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</si>
  <si>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</si>
  <si>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</si>
  <si>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</si>
  <si>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</si>
  <si>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</si>
  <si>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</si>
  <si>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</si>
  <si>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</si>
  <si>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</si>
  <si>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</si>
  <si>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</si>
  <si>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</si>
  <si>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</si>
  <si>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</si>
  <si>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</si>
  <si>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</si>
  <si>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</si>
  <si>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</si>
  <si>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</si>
  <si>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</si>
  <si>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</si>
  <si>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</si>
  <si>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</si>
  <si>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</si>
  <si>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</si>
  <si>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</si>
  <si>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</si>
  <si>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</si>
  <si>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</si>
  <si>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</si>
  <si>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</si>
  <si>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</si>
  <si>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</si>
  <si>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</si>
  <si>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</si>
  <si>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</si>
  <si>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</si>
  <si>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</si>
  <si>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</si>
  <si>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</si>
  <si>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</si>
  <si>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</si>
  <si>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</si>
  <si>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</si>
  <si>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</si>
  <si>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</si>
  <si>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</si>
  <si>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</si>
  <si>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</si>
  <si>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</si>
  <si>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</si>
  <si>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</si>
  <si>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</si>
  <si>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</si>
  <si>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</si>
  <si>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</si>
  <si>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</si>
  <si>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</si>
  <si>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</si>
  <si>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</si>
  <si>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</si>
  <si>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</si>
  <si>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</si>
  <si>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</si>
  <si>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</si>
  <si>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</si>
  <si>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</si>
  <si>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</si>
  <si>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</si>
  <si>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</si>
  <si>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</si>
  <si>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</si>
  <si>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</si>
  <si>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</si>
  <si>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</si>
  <si>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</si>
  <si>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</si>
  <si>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</si>
  <si>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</si>
  <si>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</si>
  <si>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</si>
  <si>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</si>
  <si>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</si>
  <si>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</si>
  <si>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</si>
  <si>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</si>
  <si>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</si>
  <si>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</si>
  <si>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</si>
  <si>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</si>
  <si>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</si>
  <si>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</si>
  <si>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</si>
  <si>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</si>
  <si>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</si>
  <si>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</si>
  <si>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</si>
  <si>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</si>
  <si>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</si>
  <si>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</si>
  <si>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</si>
  <si>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</si>
  <si>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</si>
  <si>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</si>
  <si>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</si>
  <si>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</si>
  <si>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</si>
  <si>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</si>
  <si>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</si>
  <si>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</si>
  <si>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</si>
  <si>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</si>
  <si>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</si>
  <si>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</si>
  <si>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</si>
  <si>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</si>
  <si>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</si>
  <si>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</si>
  <si>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</si>
  <si>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</si>
  <si>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</si>
  <si>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</si>
  <si>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</si>
  <si>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</si>
  <si>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</si>
  <si>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</si>
  <si>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</si>
  <si>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</si>
  <si>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</si>
  <si>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</si>
  <si>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</si>
  <si>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</si>
  <si>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</si>
  <si>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</si>
  <si>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</si>
  <si>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</si>
  <si>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</si>
  <si>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</si>
  <si>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</si>
  <si>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</si>
  <si>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</si>
  <si>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</si>
  <si>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</si>
  <si>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</si>
  <si>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</si>
  <si>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</si>
  <si>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</si>
  <si>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</si>
  <si>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</si>
  <si>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</si>
  <si>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</si>
  <si>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</si>
  <si>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</si>
  <si>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</si>
  <si>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</si>
  <si>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</si>
  <si>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</si>
  <si>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</si>
  <si>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</si>
  <si>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</si>
  <si>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</si>
  <si>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</si>
  <si>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</si>
  <si>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</si>
  <si>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</si>
  <si>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</si>
  <si>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</si>
  <si>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</si>
  <si>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</si>
  <si>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</si>
  <si>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</si>
  <si>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</si>
  <si>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</si>
  <si>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</si>
  <si>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</si>
  <si>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</si>
  <si>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</si>
  <si>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</si>
  <si>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</si>
  <si>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</si>
  <si>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</si>
  <si>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</si>
  <si>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</si>
  <si>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</si>
  <si>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</si>
  <si>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</si>
  <si>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</si>
  <si>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</si>
  <si>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</si>
  <si>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</si>
  <si>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</si>
  <si>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</si>
  <si>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</si>
  <si>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</si>
  <si>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</si>
  <si>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</si>
  <si>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</si>
  <si>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</si>
  <si>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</si>
  <si>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</si>
  <si>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</si>
  <si>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</si>
  <si>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</si>
  <si>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</si>
  <si>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</si>
  <si>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</si>
  <si>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</si>
  <si>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</si>
  <si>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</si>
  <si>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</si>
  <si>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</si>
  <si>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</si>
  <si>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</si>
  <si>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</si>
  <si>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</si>
  <si>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</si>
  <si>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</si>
  <si>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</si>
  <si>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</si>
  <si>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</si>
  <si>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</si>
  <si>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</si>
  <si>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</si>
  <si>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</si>
  <si>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</si>
  <si>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</si>
  <si>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</si>
  <si>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</si>
  <si>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</si>
  <si>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</si>
  <si>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</si>
  <si>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</si>
  <si>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</si>
  <si>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</si>
  <si>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</si>
  <si>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</si>
  <si>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</si>
  <si>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</si>
  <si>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</si>
  <si>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</si>
  <si>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</si>
  <si>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</si>
  <si>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</si>
  <si>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</si>
  <si>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</si>
  <si>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</si>
  <si>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</si>
  <si>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</si>
  <si>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</si>
  <si>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</si>
  <si>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</si>
  <si>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</si>
  <si>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</si>
  <si>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</si>
  <si>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</si>
  <si>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</si>
  <si>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</si>
  <si>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</si>
  <si>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</si>
  <si>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</si>
  <si>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</si>
  <si>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</si>
  <si>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</si>
  <si>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</si>
  <si>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</si>
  <si>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</si>
  <si>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</si>
  <si>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</si>
  <si>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</si>
  <si>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</si>
  <si>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</si>
  <si>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</si>
  <si>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</si>
  <si>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</si>
  <si>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</si>
  <si>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</si>
  <si>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</si>
  <si>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</si>
  <si>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</si>
  <si>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</si>
  <si>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</si>
  <si>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</si>
  <si>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</si>
  <si>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</si>
  <si>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</si>
  <si>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</si>
  <si>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</si>
  <si>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</si>
  <si>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</si>
  <si>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</si>
  <si>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</si>
  <si>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</si>
  <si>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</si>
  <si>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</si>
  <si>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</si>
  <si>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</si>
  <si>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</si>
  <si>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</si>
  <si>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</si>
  <si>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</si>
  <si>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</si>
  <si>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</si>
  <si>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</si>
  <si>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</si>
  <si>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</si>
  <si>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</si>
  <si>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</si>
  <si>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</si>
  <si>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</si>
  <si>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</si>
  <si>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</si>
  <si>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</si>
  <si>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</si>
  <si>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</si>
  <si>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</si>
  <si>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</si>
  <si>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</si>
  <si>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</si>
  <si>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</si>
  <si>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</si>
  <si>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</si>
  <si>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</si>
  <si>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</si>
  <si>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</si>
  <si>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</si>
  <si>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</si>
  <si>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</si>
  <si>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</si>
  <si>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</si>
  <si>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</si>
  <si>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</si>
  <si>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</si>
  <si>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</si>
  <si>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</si>
  <si>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</si>
  <si>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</si>
  <si>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</si>
  <si>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</si>
  <si>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</si>
  <si>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</si>
  <si>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</si>
  <si>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</si>
  <si>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</si>
  <si>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</si>
  <si>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</si>
  <si>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</si>
  <si>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</si>
  <si>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</si>
  <si>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</si>
  <si>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</si>
  <si>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</si>
  <si>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</si>
  <si>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</si>
  <si>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</si>
  <si>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</si>
  <si>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</si>
  <si>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</si>
  <si>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</si>
  <si>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</si>
  <si>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</si>
  <si>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</si>
  <si>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</si>
  <si>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</si>
  <si>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</si>
  <si>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</si>
  <si>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</si>
  <si>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</si>
  <si>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</si>
  <si>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</si>
  <si>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</si>
  <si>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</si>
  <si>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</si>
  <si>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</si>
  <si>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</si>
  <si>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</si>
  <si>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</si>
  <si>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</si>
  <si>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</si>
  <si>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</si>
  <si>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</si>
  <si>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</si>
  <si>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</si>
  <si>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</si>
  <si>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</si>
  <si>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</si>
  <si>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</si>
  <si>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</si>
  <si>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</si>
  <si>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</si>
  <si>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</si>
  <si>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</si>
  <si>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</si>
  <si>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</si>
  <si>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</si>
  <si>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</si>
  <si>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</si>
  <si>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</si>
  <si>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</si>
  <si>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</si>
  <si>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</si>
  <si>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</si>
  <si>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</si>
  <si>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</si>
  <si>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</si>
  <si>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</si>
  <si>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</si>
  <si>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</si>
  <si>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</si>
  <si>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</si>
  <si>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</si>
  <si>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</si>
  <si>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</si>
  <si>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</si>
  <si>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</si>
  <si>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</si>
  <si>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</si>
  <si>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</si>
  <si>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</si>
  <si>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</si>
  <si>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</si>
  <si>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</si>
  <si>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</si>
  <si>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</si>
  <si>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</si>
  <si>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</si>
  <si>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</si>
  <si>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</si>
  <si>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</si>
  <si>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</si>
  <si>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</si>
  <si>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</si>
  <si>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</si>
  <si>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</si>
  <si>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</si>
  <si>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</si>
  <si>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</si>
  <si>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</si>
  <si>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</si>
  <si>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</si>
  <si>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</si>
  <si>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</si>
  <si>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</si>
  <si>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</si>
  <si>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</si>
  <si>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</si>
  <si>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</si>
  <si>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</si>
  <si>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</si>
  <si>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</si>
  <si>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</si>
  <si>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</si>
  <si>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</si>
  <si>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</si>
  <si>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</si>
  <si>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</si>
  <si>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</si>
  <si>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</si>
  <si>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</si>
  <si>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</si>
  <si>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</si>
  <si>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</si>
  <si>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</si>
  <si>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</si>
  <si>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</si>
  <si>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</si>
  <si>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</si>
  <si>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</si>
  <si>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</si>
  <si>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</si>
  <si>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</si>
  <si>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</si>
  <si>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</si>
  <si>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</si>
  <si>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</si>
  <si>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</si>
  <si>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</si>
  <si>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</si>
  <si>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</si>
  <si>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</si>
  <si>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</si>
  <si>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</si>
  <si>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</si>
  <si>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</si>
  <si>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</si>
  <si>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</si>
  <si>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</si>
  <si>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</si>
  <si>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</si>
  <si>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</si>
  <si>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</si>
  <si>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</si>
  <si>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</si>
  <si>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</si>
  <si>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</si>
  <si>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</si>
  <si>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</si>
  <si>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</si>
  <si>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</si>
  <si>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</si>
  <si>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</si>
  <si>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</si>
  <si>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</si>
  <si>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</si>
  <si>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</si>
  <si>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</si>
  <si>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</si>
  <si>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</si>
  <si>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</si>
  <si>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</si>
  <si>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</si>
  <si>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</si>
  <si>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</si>
  <si>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</si>
  <si>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</si>
  <si>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</si>
  <si>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</si>
  <si>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</si>
  <si>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</si>
  <si>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</si>
  <si>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</si>
  <si>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</si>
  <si>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</si>
  <si>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</si>
  <si>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</si>
  <si>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</si>
  <si>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</si>
  <si>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</si>
  <si>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</si>
  <si>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</si>
  <si>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</si>
  <si>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</si>
  <si>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</si>
  <si>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</si>
  <si>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</si>
  <si>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</si>
  <si>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</si>
  <si>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</si>
  <si>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</si>
  <si>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</si>
  <si>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</si>
  <si>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</si>
  <si>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</si>
  <si>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</si>
  <si>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</si>
  <si>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</si>
  <si>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</si>
  <si>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</si>
  <si>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</si>
  <si>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</si>
  <si>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</si>
  <si>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</si>
  <si>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</si>
  <si>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</si>
  <si>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</si>
  <si>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</si>
  <si>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</si>
  <si>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</si>
  <si>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</si>
  <si>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</si>
  <si>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</si>
  <si>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</si>
  <si>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</si>
  <si>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</si>
  <si>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</si>
  <si>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</si>
  <si>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</si>
  <si>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</si>
  <si>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</si>
  <si>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</si>
  <si>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</si>
  <si>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</si>
  <si>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</si>
  <si>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</si>
  <si>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</si>
  <si>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</si>
  <si>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</si>
  <si>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</si>
  <si>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</si>
  <si>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</si>
  <si>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</si>
  <si>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</si>
  <si>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</si>
  <si>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</si>
  <si>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</si>
  <si>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</si>
  <si>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</si>
  <si>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</si>
  <si>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</si>
  <si>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</si>
  <si>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</si>
  <si>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</si>
  <si>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</si>
  <si>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</si>
  <si>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</si>
  <si>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</si>
  <si>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</si>
  <si>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</si>
  <si>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</si>
  <si>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</si>
  <si>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</si>
  <si>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</si>
  <si>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</si>
  <si>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</si>
  <si>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</si>
  <si>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</si>
  <si>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</si>
  <si>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</si>
  <si>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</si>
  <si>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</si>
  <si>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</si>
  <si>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</si>
  <si>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</si>
  <si>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</si>
  <si>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</si>
  <si>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</si>
  <si>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</si>
  <si>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</si>
  <si>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</si>
  <si>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</si>
  <si>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</si>
  <si>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</si>
  <si>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</si>
  <si>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</si>
  <si>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</si>
  <si>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</si>
  <si>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</si>
  <si>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</si>
  <si>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</si>
  <si>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</si>
  <si>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</si>
  <si>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</si>
  <si>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</si>
  <si>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</si>
  <si>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</si>
  <si>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</si>
  <si>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</si>
  <si>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</si>
  <si>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</si>
  <si>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</si>
  <si>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</si>
  <si>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</si>
  <si>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</si>
  <si>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</si>
  <si>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</si>
  <si>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</si>
  <si>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</si>
  <si>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</si>
  <si>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</si>
  <si>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</si>
  <si>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</si>
  <si>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</si>
  <si>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</si>
  <si>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</si>
  <si>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</si>
  <si>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</si>
  <si>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</si>
  <si>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</si>
  <si>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</si>
  <si>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</si>
  <si>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</si>
  <si>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</si>
  <si>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</si>
  <si>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</si>
  <si>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</si>
  <si>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</si>
  <si>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</si>
  <si>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</si>
  <si>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</si>
  <si>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</si>
  <si>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</si>
  <si>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</si>
  <si>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</si>
  <si>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</si>
  <si>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</si>
  <si>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</si>
  <si>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</si>
  <si>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</si>
  <si>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</si>
  <si>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</si>
  <si>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</si>
  <si>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</si>
  <si>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</si>
  <si>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</si>
  <si>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</si>
  <si>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</si>
  <si>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</si>
  <si>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</si>
  <si>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</si>
  <si>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</si>
  <si>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</si>
  <si>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</si>
  <si>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</si>
  <si>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</si>
  <si>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</si>
  <si>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</si>
  <si>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</si>
  <si>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</si>
  <si>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</si>
  <si>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</si>
  <si>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</si>
  <si>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</si>
  <si>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</si>
  <si>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</si>
  <si>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</si>
  <si>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</si>
  <si>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</si>
  <si>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</si>
  <si>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</si>
  <si>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</si>
  <si>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</si>
  <si>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</si>
  <si>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</si>
  <si>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</si>
  <si>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</si>
  <si>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</si>
  <si>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</si>
  <si>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</si>
  <si>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</si>
  <si>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</si>
  <si>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</si>
  <si>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</si>
  <si>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</si>
  <si>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</si>
  <si>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</si>
  <si>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</si>
  <si>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</si>
  <si>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</si>
  <si>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</si>
  <si>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</si>
  <si>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</si>
  <si>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</si>
  <si>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</si>
  <si>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</si>
  <si>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</si>
  <si>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</si>
  <si>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</si>
  <si>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</si>
  <si>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</si>
  <si>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</si>
  <si>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</si>
  <si>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</si>
  <si>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</si>
  <si>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</si>
  <si>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</si>
  <si>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</si>
  <si>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</si>
  <si>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</si>
  <si>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</si>
  <si>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</si>
  <si>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</si>
  <si>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</si>
  <si>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</si>
  <si>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</si>
  <si>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</si>
  <si>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</si>
  <si>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</si>
  <si>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</si>
  <si>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</si>
  <si>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</si>
  <si>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</si>
  <si>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</si>
  <si>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</si>
  <si>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</si>
  <si>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</si>
  <si>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</si>
  <si>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</si>
  <si>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</si>
  <si>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</si>
  <si>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</si>
  <si>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</si>
  <si>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</si>
  <si>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</si>
  <si>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</si>
  <si>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</si>
  <si>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</si>
  <si>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</si>
  <si>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</si>
  <si>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</si>
  <si>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</si>
  <si>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</si>
  <si>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</si>
  <si>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</si>
  <si>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</si>
  <si>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</si>
  <si>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</si>
  <si>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</si>
  <si>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</si>
  <si>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</si>
  <si>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</si>
  <si>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</si>
  <si>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</si>
  <si>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</si>
  <si>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</si>
  <si>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</si>
  <si>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</si>
  <si>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</si>
  <si>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</si>
  <si>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</si>
  <si>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</si>
  <si>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</si>
  <si>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</si>
  <si>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</si>
  <si>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</si>
  <si>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</si>
  <si>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</si>
  <si>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</si>
  <si>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</si>
  <si>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</si>
  <si>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</si>
  <si>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</si>
  <si>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</si>
  <si>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</si>
  <si>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</si>
  <si>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</si>
  <si>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</si>
  <si>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</si>
  <si>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</si>
  <si>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</si>
  <si>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</si>
  <si>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</si>
  <si>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</si>
  <si>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</si>
  <si>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</si>
  <si>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</si>
  <si>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</si>
  <si>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</si>
  <si>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</si>
  <si>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</si>
  <si>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</si>
  <si>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</si>
  <si>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</si>
  <si>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</si>
  <si>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</si>
  <si>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</si>
  <si>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</si>
  <si>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</si>
  <si>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</si>
  <si>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</si>
  <si>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</si>
  <si>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</si>
  <si>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</si>
  <si>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</si>
  <si>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</si>
  <si>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</si>
  <si>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</si>
  <si>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</si>
  <si>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</si>
  <si>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</si>
  <si>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</si>
  <si>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</si>
  <si>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</si>
  <si>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</si>
  <si>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</si>
  <si>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</si>
  <si>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</si>
  <si>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</si>
  <si>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</si>
  <si>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</si>
  <si>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</si>
  <si>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</si>
  <si>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</si>
  <si>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</si>
  <si>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</si>
  <si>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</si>
  <si>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</si>
  <si>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</si>
  <si>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</si>
  <si>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</si>
  <si>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</si>
  <si>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</si>
  <si>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</si>
  <si>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</si>
  <si>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</si>
  <si>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</si>
  <si>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</si>
  <si>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</si>
  <si>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</si>
  <si>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</si>
  <si>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</si>
  <si>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</si>
  <si>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</si>
  <si>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</si>
  <si>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</si>
  <si>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</si>
  <si>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</si>
  <si>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</si>
  <si>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</si>
  <si>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</si>
  <si>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</si>
  <si>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</si>
  <si>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</si>
  <si>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</si>
  <si>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</si>
  <si>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</si>
  <si>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</si>
  <si>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</si>
  <si>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</si>
  <si>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</si>
  <si>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</si>
  <si>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</si>
  <si>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</si>
  <si>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</si>
  <si>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</si>
  <si>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</si>
  <si>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</si>
  <si>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</si>
  <si>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</si>
  <si>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</si>
  <si>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</si>
  <si>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</si>
  <si>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</si>
  <si>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</si>
  <si>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</si>
  <si>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</si>
  <si>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</si>
  <si>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</si>
  <si>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</si>
  <si>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</si>
  <si>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</si>
  <si>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</si>
  <si>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</si>
  <si>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</si>
  <si>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</si>
  <si>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</si>
  <si>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</si>
  <si>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</si>
  <si>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</si>
  <si>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</si>
  <si>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</si>
  <si>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</si>
  <si>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</si>
  <si>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</si>
  <si>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</si>
  <si>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</si>
  <si>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</si>
  <si>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</si>
  <si>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</si>
  <si>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</si>
  <si>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</si>
  <si>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</si>
  <si>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</si>
  <si>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</si>
  <si>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</si>
  <si>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</si>
  <si>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</si>
  <si>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</si>
  <si>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</si>
  <si>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</si>
  <si>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</si>
  <si>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</si>
  <si>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</si>
  <si>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</si>
  <si>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</si>
  <si>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</si>
  <si>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</si>
  <si>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</si>
  <si>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</si>
  <si>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</si>
  <si>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</si>
  <si>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</si>
  <si>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</si>
  <si>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</si>
  <si>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</si>
  <si>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</si>
  <si>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</si>
  <si>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</si>
  <si>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</si>
  <si>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</si>
  <si>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</si>
  <si>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</si>
  <si>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</si>
  <si>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</si>
  <si>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</si>
  <si>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</si>
  <si>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</si>
  <si>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</si>
  <si>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</si>
  <si>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</si>
  <si>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</si>
  <si>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</si>
  <si>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</si>
  <si>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</si>
  <si>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</si>
  <si>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</si>
  <si>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</si>
  <si>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</si>
  <si>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</si>
  <si>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</si>
  <si>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</si>
  <si>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</si>
  <si>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</si>
  <si>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</si>
  <si>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</si>
  <si>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</si>
  <si>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</si>
  <si>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</si>
  <si>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</si>
  <si>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</si>
  <si>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</si>
  <si>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</si>
  <si>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</si>
  <si>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</si>
  <si>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</si>
  <si>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</si>
  <si>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</si>
  <si>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</si>
  <si>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</si>
  <si>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</si>
  <si>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</si>
  <si>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</si>
  <si>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</si>
  <si>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</si>
  <si>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</si>
  <si>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</si>
  <si>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</si>
  <si>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</si>
  <si>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</si>
  <si>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</si>
  <si>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</si>
  <si>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</si>
  <si>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</si>
  <si>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</si>
  <si>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</si>
  <si>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</si>
  <si>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</si>
  <si>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</si>
  <si>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</si>
  <si>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</si>
  <si>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</si>
  <si>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</si>
  <si>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</si>
  <si>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</si>
  <si>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</si>
  <si>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</si>
  <si>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</si>
  <si>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</si>
  <si>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</si>
  <si>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</si>
  <si>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</si>
  <si>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</si>
  <si>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</si>
  <si>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</si>
  <si>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</si>
  <si>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</si>
  <si>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</si>
  <si>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</si>
  <si>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</si>
  <si>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</si>
  <si>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</si>
  <si>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</si>
  <si>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</si>
  <si>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</si>
  <si>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</si>
  <si>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</si>
  <si>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</si>
  <si>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</si>
  <si>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</si>
  <si>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</si>
  <si>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</si>
  <si>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</si>
  <si>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</si>
  <si>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</si>
  <si>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</si>
  <si>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</si>
  <si>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</si>
  <si>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</si>
  <si>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</si>
  <si>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</si>
  <si>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</si>
  <si>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</si>
  <si>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</si>
  <si>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</si>
  <si>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</si>
  <si>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</si>
  <si>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</si>
  <si>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</si>
  <si>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</si>
  <si>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</si>
  <si>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</si>
  <si>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</si>
  <si>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</si>
  <si>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</si>
  <si>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</si>
  <si>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</si>
  <si>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</si>
  <si>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</si>
  <si>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</si>
  <si>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</si>
  <si>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</si>
  <si>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</si>
  <si>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</si>
  <si>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</si>
  <si>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</si>
  <si>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</si>
  <si>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</si>
  <si>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</si>
  <si>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</si>
  <si>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</si>
  <si>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</si>
  <si>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</si>
  <si>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</si>
  <si>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</si>
  <si>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</si>
  <si>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</si>
  <si>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</si>
  <si>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</si>
  <si>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</si>
  <si>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</si>
  <si>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</si>
  <si>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</si>
  <si>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</si>
  <si>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</si>
  <si>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</si>
  <si>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</si>
  <si>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</si>
  <si>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</si>
  <si>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</si>
  <si>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</si>
  <si>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</si>
  <si>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</si>
  <si>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</si>
  <si>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</si>
  <si>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</si>
  <si>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</si>
  <si>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</si>
  <si>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</si>
  <si>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</si>
  <si>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</si>
  <si>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</si>
  <si>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</si>
  <si>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</si>
  <si>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</si>
  <si>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</si>
  <si>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</si>
  <si>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</si>
  <si>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</si>
  <si>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</si>
  <si>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</si>
  <si>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</si>
  <si>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</si>
  <si>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</si>
  <si>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</si>
  <si>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</si>
  <si>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</si>
  <si>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</si>
  <si>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</si>
  <si>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</si>
  <si>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</si>
  <si>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</si>
  <si>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</si>
  <si>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</si>
  <si>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</si>
  <si>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</si>
  <si>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</si>
  <si>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</si>
  <si>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</si>
  <si>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</si>
  <si>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</si>
  <si>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</si>
  <si>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</si>
  <si>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</si>
  <si>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</si>
  <si>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</si>
  <si>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</si>
  <si>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</si>
  <si>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</si>
  <si>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</si>
  <si>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</si>
  <si>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</si>
  <si>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</si>
  <si>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</si>
  <si>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</si>
  <si>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</si>
  <si>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</si>
  <si>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</si>
  <si>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</si>
  <si>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</si>
  <si>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</si>
  <si>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</si>
  <si>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</si>
  <si>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</si>
  <si>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</si>
  <si>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</si>
  <si>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</si>
  <si>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</si>
  <si>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</si>
  <si>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</si>
  <si>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</si>
  <si>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</si>
  <si>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</si>
  <si>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</si>
  <si>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</si>
  <si>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</si>
  <si>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</si>
  <si>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</si>
  <si>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</si>
  <si>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</si>
  <si>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</si>
  <si>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</si>
  <si>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</si>
  <si>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</si>
  <si>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</si>
  <si>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</si>
  <si>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</si>
  <si>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</si>
  <si>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</si>
  <si>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</si>
  <si>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</si>
  <si>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</si>
  <si>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</si>
  <si>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</si>
  <si>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</si>
  <si>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</si>
  <si>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</si>
  <si>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</si>
  <si>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</si>
  <si>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</si>
  <si>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</si>
  <si>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</si>
  <si>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</si>
  <si>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</si>
  <si>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</si>
  <si>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</si>
  <si>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</si>
  <si>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</si>
  <si>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</si>
  <si>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</si>
  <si>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</si>
  <si>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</si>
  <si>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</si>
  <si>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</si>
  <si>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</si>
  <si>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</si>
  <si>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</si>
  <si>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</si>
  <si>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</si>
  <si>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</si>
  <si>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</si>
  <si>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</si>
  <si>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</si>
  <si>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</si>
  <si>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</si>
  <si>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</si>
  <si>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</si>
  <si>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</si>
  <si>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</si>
  <si>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</si>
  <si>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</si>
  <si>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</si>
  <si>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</si>
  <si>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</si>
  <si>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</si>
  <si>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</si>
  <si>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</si>
  <si>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</si>
  <si>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</si>
  <si>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</si>
  <si>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</si>
  <si>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</si>
  <si>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</si>
  <si>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</si>
  <si>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</si>
  <si>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</si>
  <si>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</si>
  <si>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</si>
  <si>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</si>
  <si>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</si>
  <si>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</si>
  <si>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</si>
  <si>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</si>
  <si>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</si>
  <si>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</si>
  <si>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</si>
  <si>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</si>
  <si>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</si>
  <si>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</si>
  <si>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</si>
  <si>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</si>
  <si>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</si>
  <si>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</si>
  <si>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</si>
  <si>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</si>
  <si>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</si>
  <si>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</si>
  <si>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</si>
  <si>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</si>
  <si>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</si>
  <si>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</si>
  <si>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</si>
  <si>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</si>
  <si>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</si>
  <si>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</si>
  <si>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</si>
  <si>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</si>
  <si>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</si>
  <si>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</si>
  <si>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</si>
  <si>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</si>
  <si>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</si>
  <si>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</si>
  <si>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</si>
  <si>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</si>
  <si>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</si>
  <si>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</si>
  <si>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</si>
  <si>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</si>
  <si>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</si>
  <si>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</si>
  <si>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</si>
  <si>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</si>
  <si>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</si>
  <si>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</si>
  <si>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</si>
  <si>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</si>
  <si>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</si>
  <si>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</si>
  <si>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</si>
  <si>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</si>
  <si>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</si>
  <si>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</si>
  <si>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</si>
  <si>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</si>
  <si>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</si>
  <si>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</si>
  <si>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</si>
  <si>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</si>
  <si>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</si>
  <si>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</si>
  <si>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</si>
  <si>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</si>
  <si>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</si>
  <si>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</si>
  <si>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</si>
  <si>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</si>
  <si>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</si>
  <si>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</si>
  <si>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</si>
  <si>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</si>
  <si>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</si>
  <si>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</si>
  <si>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</si>
  <si>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</si>
  <si>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</si>
  <si>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</si>
  <si>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</si>
  <si>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</si>
  <si>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</si>
  <si>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</si>
  <si>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</si>
  <si>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</si>
  <si>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</si>
  <si>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</si>
  <si>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</si>
  <si>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</si>
  <si>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</si>
  <si>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</si>
  <si>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</si>
  <si>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</si>
  <si>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</si>
  <si>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</si>
  <si>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</si>
  <si>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</si>
  <si>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</si>
  <si>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</si>
  <si>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</si>
  <si>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</si>
  <si>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</si>
  <si>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</si>
  <si>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</si>
  <si>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</si>
  <si>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</si>
  <si>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</si>
  <si>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</si>
  <si>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</si>
  <si>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</si>
  <si>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</si>
  <si>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</si>
  <si>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</si>
  <si>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</si>
  <si>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</si>
  <si>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</si>
  <si>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</si>
  <si>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</si>
  <si>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</si>
  <si>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</si>
  <si>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</si>
  <si>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</si>
  <si>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</si>
  <si>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</si>
  <si>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</si>
  <si>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</si>
  <si>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</si>
  <si>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</si>
  <si>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</si>
  <si>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</si>
  <si>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</si>
  <si>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</si>
  <si>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</si>
  <si>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</si>
  <si>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</si>
  <si>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</si>
  <si>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</si>
  <si>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</si>
  <si>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</si>
  <si>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</si>
  <si>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</si>
  <si>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</si>
  <si>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</si>
  <si>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</si>
  <si>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</si>
  <si>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</si>
  <si>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</si>
  <si>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</si>
  <si>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</si>
  <si>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</si>
  <si>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</si>
  <si>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</si>
  <si>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</si>
  <si>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</si>
  <si>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</si>
  <si>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</si>
  <si>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</si>
  <si>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</si>
  <si>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</si>
  <si>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</si>
  <si>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</si>
  <si>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</si>
  <si>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</si>
  <si>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</si>
  <si>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</si>
  <si>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</si>
  <si>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</si>
  <si>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</si>
  <si>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</si>
  <si>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</si>
  <si>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</si>
  <si>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</si>
  <si>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</si>
  <si>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</si>
  <si>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</si>
  <si>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</si>
  <si>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</si>
  <si>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</si>
  <si>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</si>
  <si>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</si>
  <si>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</si>
  <si>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</si>
  <si>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</si>
  <si>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</si>
  <si>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</si>
  <si>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</si>
  <si>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</si>
  <si>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</si>
  <si>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</si>
  <si>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</si>
  <si>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</si>
  <si>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</si>
  <si>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</si>
  <si>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</si>
  <si>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</si>
  <si>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</si>
  <si>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</si>
  <si>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</si>
  <si>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</si>
  <si>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</si>
  <si>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</si>
  <si>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</si>
  <si>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</si>
  <si>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</si>
  <si>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</si>
  <si>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</si>
  <si>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</si>
  <si>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</si>
  <si>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</si>
  <si>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</si>
  <si>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</si>
  <si>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</si>
  <si>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</si>
  <si>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</si>
  <si>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</si>
  <si>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</si>
  <si>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</si>
  <si>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</si>
  <si>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</si>
  <si>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</si>
  <si>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</si>
  <si>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</si>
  <si>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</si>
  <si>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</si>
  <si>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</si>
  <si>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</si>
  <si>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</si>
  <si>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</si>
  <si>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</si>
  <si>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</si>
  <si>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</si>
  <si>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</si>
  <si>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</si>
  <si>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</si>
  <si>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</si>
  <si>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</si>
  <si>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</si>
  <si>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</si>
  <si>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</si>
  <si>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</si>
  <si>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</si>
  <si>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</si>
  <si>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</si>
  <si>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</si>
  <si>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</si>
  <si>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</si>
  <si>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</si>
  <si>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</si>
  <si>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</si>
  <si>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</si>
  <si>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</si>
  <si>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</si>
  <si>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</si>
  <si>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</si>
  <si>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</si>
  <si>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</si>
  <si>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</si>
  <si>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</si>
  <si>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</si>
  <si>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</si>
  <si>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</si>
  <si>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</si>
  <si>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</si>
  <si>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</si>
  <si>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</si>
  <si>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</si>
  <si>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</si>
  <si>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</si>
  <si>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</si>
  <si>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</si>
  <si>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</si>
  <si>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</si>
  <si>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</si>
  <si>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</si>
  <si>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</si>
  <si>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</si>
  <si>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</si>
  <si>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</si>
  <si>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</si>
  <si>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</si>
  <si>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</si>
  <si>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</si>
  <si>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</si>
  <si>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</si>
  <si>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</si>
  <si>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</si>
  <si>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</si>
  <si>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</si>
  <si>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</si>
  <si>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</si>
  <si>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</si>
  <si>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</si>
  <si>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</si>
  <si>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</si>
  <si>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</si>
  <si>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</si>
  <si>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</si>
  <si>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</si>
  <si>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</si>
  <si>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</si>
  <si>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</si>
  <si>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</si>
  <si>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</si>
  <si>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</si>
  <si>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</si>
  <si>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</si>
  <si>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</si>
  <si>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</si>
  <si>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</si>
  <si>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</si>
  <si>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</si>
  <si>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</si>
  <si>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</si>
  <si>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</si>
  <si>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</si>
  <si>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</si>
  <si>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</si>
  <si>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</si>
  <si>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</si>
  <si>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</si>
  <si>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</si>
  <si>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</si>
  <si>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</si>
  <si>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</si>
  <si>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</si>
  <si>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</si>
  <si>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</si>
  <si>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</si>
  <si>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</si>
  <si>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</si>
  <si>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</si>
  <si>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</si>
  <si>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</si>
  <si>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</si>
  <si>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</si>
  <si>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</si>
  <si>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</si>
  <si>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</si>
  <si>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</si>
  <si>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</si>
  <si>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</si>
  <si>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</si>
  <si>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</si>
  <si>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</si>
  <si>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</si>
  <si>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</si>
  <si>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</si>
  <si>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</si>
  <si>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</si>
  <si>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</si>
  <si>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</si>
  <si>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</si>
  <si>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</si>
  <si>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</si>
  <si>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</si>
  <si>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</si>
  <si>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</si>
  <si>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</si>
  <si>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</si>
  <si>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</si>
  <si>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</si>
  <si>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</si>
  <si>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</si>
  <si>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</si>
  <si>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</si>
  <si>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</si>
  <si>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</si>
  <si>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</si>
  <si>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</si>
  <si>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</si>
  <si>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</si>
  <si>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</si>
  <si>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</si>
  <si>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</si>
  <si>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</si>
  <si>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</si>
  <si>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</si>
  <si>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</si>
  <si>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</si>
  <si>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</si>
  <si>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</si>
  <si>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</si>
  <si>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</si>
  <si>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</si>
  <si>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</si>
  <si>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</si>
  <si>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</si>
  <si>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</si>
  <si>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</si>
  <si>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</si>
  <si>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</si>
  <si>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</si>
  <si>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</si>
  <si>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</si>
  <si>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</si>
  <si>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</si>
  <si>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</si>
  <si>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</si>
  <si>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</si>
  <si>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</si>
  <si>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</si>
  <si>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</si>
  <si>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</si>
  <si>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</si>
  <si>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</si>
  <si>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</si>
  <si>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</si>
  <si>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</si>
  <si>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</si>
  <si>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</si>
  <si>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</si>
  <si>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</si>
  <si>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</si>
  <si>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</si>
  <si>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</si>
  <si>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</si>
  <si>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</si>
  <si>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</si>
  <si>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</si>
  <si>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</si>
  <si>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</si>
  <si>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</si>
  <si>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</si>
  <si>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</si>
  <si>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</si>
  <si>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</si>
  <si>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</si>
  <si>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</si>
  <si>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</si>
  <si>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</si>
  <si>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</si>
  <si>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</si>
  <si>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</si>
  <si>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</si>
  <si>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</si>
  <si>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</si>
  <si>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</si>
  <si>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</si>
  <si>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</si>
  <si>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</si>
  <si>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</si>
  <si>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</si>
  <si>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</si>
  <si>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</si>
  <si>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</si>
  <si>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</si>
  <si>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</si>
  <si>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</si>
  <si>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</si>
  <si>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</si>
  <si>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</si>
  <si>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</si>
  <si>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</si>
  <si>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</si>
  <si>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</si>
  <si>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</si>
  <si>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</si>
  <si>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</si>
  <si>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</si>
  <si>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</si>
  <si>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</si>
  <si>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</si>
  <si>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</si>
  <si>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</si>
  <si>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</si>
  <si>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</si>
  <si>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</si>
  <si>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</si>
  <si>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</si>
  <si>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</si>
  <si>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</si>
  <si>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</si>
  <si>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</si>
  <si>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</si>
  <si>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</si>
  <si>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</si>
  <si>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</si>
  <si>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</si>
  <si>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</si>
  <si>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</si>
  <si>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</si>
  <si>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</si>
  <si>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</si>
  <si>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</si>
  <si>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</si>
  <si>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</si>
  <si>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</si>
  <si>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</si>
  <si>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</si>
  <si>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</si>
  <si>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</si>
  <si>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</si>
  <si>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</si>
  <si>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</si>
  <si>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</si>
  <si>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</si>
  <si>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</si>
  <si>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</si>
  <si>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</si>
  <si>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</si>
  <si>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</si>
  <si>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</si>
  <si>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</si>
  <si>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</si>
  <si>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</si>
  <si>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</si>
  <si>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</si>
  <si>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</si>
  <si>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</si>
  <si>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</si>
  <si>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</si>
  <si>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</si>
  <si>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</si>
  <si>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</si>
  <si>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</si>
  <si>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</si>
  <si>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</si>
  <si>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</si>
  <si>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</si>
  <si>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</si>
  <si>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</si>
  <si>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</si>
  <si>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</si>
  <si>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</si>
  <si>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</si>
  <si>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</si>
  <si>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</si>
  <si>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</si>
  <si>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</si>
  <si>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</si>
  <si>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</si>
  <si>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</si>
  <si>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</si>
  <si>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</si>
  <si>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</si>
  <si>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</si>
  <si>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</si>
  <si>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</si>
  <si>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</si>
  <si>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</si>
  <si>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</si>
  <si>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</si>
  <si>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</si>
  <si>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</si>
  <si>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</si>
  <si>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</si>
  <si>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</si>
  <si>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</si>
  <si>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</si>
  <si>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</si>
  <si>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</si>
  <si>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</si>
  <si>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</si>
  <si>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</si>
  <si>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</si>
  <si>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</si>
  <si>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</si>
  <si>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</si>
  <si>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</si>
  <si>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</si>
  <si>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</si>
  <si>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</si>
  <si>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</si>
  <si>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</si>
  <si>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</si>
  <si>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</si>
  <si>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</si>
  <si>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</si>
  <si>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</si>
  <si>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</si>
  <si>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</si>
  <si>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</si>
  <si>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</si>
  <si>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</si>
  <si>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</si>
  <si>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</si>
  <si>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</si>
  <si>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</si>
  <si>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</si>
  <si>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</si>
  <si>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</si>
  <si>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</si>
  <si>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</si>
  <si>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</si>
  <si>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</si>
  <si>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</si>
  <si>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</si>
  <si>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</si>
  <si>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</si>
  <si>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</si>
  <si>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</si>
  <si>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</si>
  <si>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</si>
  <si>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</si>
  <si>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</si>
  <si>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</si>
  <si>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</si>
  <si>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</si>
  <si>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</si>
  <si>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</si>
  <si>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</si>
  <si>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</si>
  <si>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</si>
  <si>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</si>
  <si>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</si>
  <si>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</si>
  <si>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</si>
  <si>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</si>
  <si>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</si>
  <si>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</si>
  <si>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</si>
  <si>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</si>
  <si>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</si>
  <si>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</si>
  <si>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</si>
  <si>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</si>
  <si>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</si>
  <si>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</si>
  <si>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</si>
  <si>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</si>
  <si>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</si>
  <si>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</si>
  <si>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</si>
  <si>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</si>
  <si>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</si>
  <si>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</si>
  <si>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</si>
  <si>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</si>
  <si>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</si>
  <si>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</si>
  <si>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</si>
  <si>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</si>
  <si>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</si>
  <si>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</si>
  <si>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</si>
  <si>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</si>
  <si>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</si>
  <si>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</si>
  <si>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</si>
  <si>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</si>
  <si>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</si>
  <si>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</si>
  <si>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</si>
  <si>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</si>
  <si>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</si>
  <si>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</si>
  <si>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</si>
  <si>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</si>
  <si>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</si>
  <si>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</si>
  <si>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</si>
  <si>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</si>
  <si>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</si>
  <si>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</si>
  <si>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</si>
  <si>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</si>
  <si>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</si>
  <si>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</si>
  <si>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</si>
  <si>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</si>
  <si>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</si>
  <si>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</si>
  <si>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</si>
  <si>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</si>
  <si>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</si>
  <si>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</si>
  <si>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</si>
  <si>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</si>
  <si>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</si>
  <si>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</si>
  <si>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</si>
  <si>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</si>
  <si>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</si>
  <si>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</si>
  <si>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</si>
  <si>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</si>
  <si>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</si>
  <si>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</si>
  <si>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</si>
  <si>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</si>
  <si>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</si>
  <si>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</si>
  <si>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</si>
  <si>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</si>
  <si>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</si>
  <si>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</si>
  <si>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</si>
  <si>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</si>
  <si>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</si>
  <si>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</si>
  <si>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</si>
  <si>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</si>
  <si>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</si>
  <si>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</si>
  <si>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</si>
  <si>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</si>
  <si>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</si>
  <si>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</si>
  <si>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</si>
  <si>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</si>
  <si>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</si>
  <si>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</si>
  <si>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</si>
  <si>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</si>
  <si>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</si>
  <si>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</si>
  <si>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</si>
  <si>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</si>
  <si>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</si>
  <si>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</si>
  <si>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</si>
  <si>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</si>
  <si>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</si>
  <si>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</si>
  <si>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</si>
  <si>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</si>
  <si>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</si>
  <si>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</si>
  <si>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</si>
  <si>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</si>
  <si>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</si>
  <si>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</si>
  <si>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</si>
  <si>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</si>
  <si>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</si>
  <si>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</si>
  <si>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</si>
  <si>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</si>
  <si>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</si>
  <si>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</si>
  <si>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</si>
  <si>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</si>
  <si>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</si>
  <si>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</si>
  <si>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</si>
  <si>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</si>
  <si>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</si>
  <si>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</si>
  <si>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</si>
  <si>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</si>
  <si>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</si>
  <si>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</si>
  <si>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</si>
  <si>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</si>
  <si>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</si>
  <si>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</si>
  <si>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</si>
  <si>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</si>
  <si>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</si>
  <si>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</si>
  <si>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</si>
  <si>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</si>
  <si>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</si>
  <si>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</si>
  <si>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</si>
  <si>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</si>
  <si>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</si>
  <si>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</si>
  <si>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</si>
  <si>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</si>
  <si>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</si>
  <si>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</si>
  <si>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</si>
  <si>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</si>
  <si>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</si>
  <si>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</si>
  <si>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</si>
  <si>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</si>
  <si>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</si>
  <si>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</si>
  <si>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</si>
  <si>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</si>
  <si>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</si>
  <si>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</si>
  <si>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</si>
  <si>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</si>
  <si>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</si>
  <si>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</si>
  <si>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</si>
  <si>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</si>
  <si>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</si>
  <si>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</si>
  <si>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</si>
  <si>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</si>
  <si>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</si>
  <si>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</si>
  <si>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</si>
  <si>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</si>
  <si>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</si>
  <si>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</si>
  <si>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</si>
  <si>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</si>
  <si>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</si>
  <si>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</si>
  <si>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</si>
  <si>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</si>
  <si>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</si>
  <si>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</si>
  <si>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</si>
  <si>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</si>
  <si>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</si>
  <si>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</si>
  <si>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</si>
  <si>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</si>
  <si>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</si>
  <si>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</si>
  <si>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</si>
  <si>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</si>
  <si>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</si>
  <si>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</si>
  <si>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</si>
  <si>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</si>
  <si>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</si>
  <si>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</si>
  <si>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</si>
  <si>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</si>
  <si>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</si>
  <si>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</si>
  <si>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</si>
  <si>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</si>
  <si>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</si>
  <si>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</si>
  <si>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</si>
  <si>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</si>
  <si>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</si>
  <si>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</si>
  <si>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</si>
  <si>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</si>
  <si>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</si>
  <si>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</si>
  <si>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</si>
  <si>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</si>
  <si>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</si>
  <si>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</si>
  <si>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</si>
  <si>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</si>
  <si>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</si>
  <si>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</si>
  <si>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</si>
  <si>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</si>
  <si>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</si>
  <si>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</si>
  <si>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</si>
  <si>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</si>
  <si>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</si>
  <si>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</si>
  <si>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</si>
  <si>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</si>
  <si>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</si>
  <si>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</si>
  <si>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</si>
  <si>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</si>
  <si>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</si>
  <si>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</si>
  <si>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</si>
  <si>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</si>
  <si>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</si>
  <si>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</si>
  <si>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</si>
  <si>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</si>
  <si>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</si>
  <si>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</si>
  <si>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</si>
  <si>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</si>
  <si>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</si>
  <si>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</si>
  <si>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</si>
  <si>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</si>
  <si>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</si>
  <si>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</si>
  <si>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</si>
  <si>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</si>
  <si>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</si>
  <si>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</si>
  <si>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</si>
  <si>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</si>
  <si>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</si>
  <si>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</si>
  <si>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</si>
  <si>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</si>
  <si>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</si>
  <si>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</si>
  <si>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</si>
  <si>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</si>
  <si>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</si>
  <si>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</si>
  <si>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</si>
  <si>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</si>
  <si>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</si>
  <si>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</si>
  <si>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</si>
  <si>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</si>
  <si>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</si>
  <si>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</si>
  <si>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</si>
  <si>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</si>
  <si>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</si>
  <si>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</si>
  <si>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</si>
  <si>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</si>
  <si>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</si>
  <si>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</si>
  <si>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</si>
  <si>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</si>
  <si>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</si>
  <si>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</si>
  <si>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</si>
  <si>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</si>
  <si>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</si>
  <si>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</si>
  <si>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</si>
  <si>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</si>
  <si>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</si>
  <si>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</si>
  <si>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</si>
  <si>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</si>
  <si>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</si>
  <si>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</si>
  <si>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</si>
  <si>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</si>
  <si>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</si>
  <si>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</si>
  <si>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</si>
  <si>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</si>
  <si>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</si>
  <si>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</si>
  <si>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</si>
  <si>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</si>
  <si>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</si>
  <si>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</si>
  <si>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</si>
  <si>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</si>
  <si>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</si>
  <si>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</si>
  <si>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</si>
  <si>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</si>
  <si>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</si>
  <si>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</si>
  <si>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</si>
  <si>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</si>
  <si>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</si>
  <si>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</si>
  <si>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</si>
  <si>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</si>
  <si>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</si>
  <si>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</si>
  <si>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</si>
  <si>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</si>
  <si>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</si>
  <si>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</si>
  <si>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</si>
  <si>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</si>
  <si>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</si>
  <si>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</si>
  <si>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</si>
  <si>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</si>
  <si>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</si>
  <si>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</si>
  <si>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</si>
  <si>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</si>
  <si>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</si>
  <si>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</si>
  <si>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</si>
  <si>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</si>
  <si>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</si>
  <si>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</si>
  <si>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</si>
  <si>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</si>
  <si>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</si>
  <si>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</si>
  <si>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</si>
  <si>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</si>
  <si>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</si>
  <si>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</si>
  <si>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</si>
  <si>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</si>
  <si>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</si>
  <si>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</si>
  <si>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</si>
  <si>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</si>
  <si>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</si>
  <si>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</si>
  <si>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</si>
  <si>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</si>
  <si>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</si>
  <si>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</si>
  <si>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</si>
  <si>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</si>
  <si>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</si>
  <si>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</si>
  <si>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</si>
  <si>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</si>
  <si>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</si>
  <si>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</si>
  <si>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</si>
  <si>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</si>
  <si>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</si>
  <si>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</si>
  <si>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</si>
  <si>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</si>
  <si>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</si>
  <si>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</si>
  <si>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</si>
  <si>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</si>
  <si>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</si>
  <si>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</si>
  <si>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</si>
  <si>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</si>
  <si>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</si>
  <si>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</si>
  <si>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</si>
  <si>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</si>
  <si>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</si>
  <si>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</si>
  <si>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</si>
  <si>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</si>
  <si>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</si>
  <si>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</si>
  <si>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</si>
  <si>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</si>
  <si>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</si>
  <si>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</si>
  <si>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</si>
  <si>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</si>
  <si>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</si>
  <si>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</si>
  <si>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</si>
  <si>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</si>
  <si>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</si>
  <si>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</si>
  <si>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</si>
  <si>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</si>
  <si>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</si>
  <si>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</si>
  <si>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</si>
  <si>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</si>
  <si>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</si>
  <si>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</si>
  <si>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</si>
  <si>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</si>
  <si>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</si>
  <si>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</si>
  <si>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</si>
  <si>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</si>
  <si>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</si>
  <si>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</si>
  <si>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</si>
  <si>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</si>
  <si>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</si>
  <si>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</si>
  <si>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</si>
  <si>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</si>
  <si>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</si>
  <si>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</si>
  <si>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</si>
  <si>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</si>
  <si>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</si>
  <si>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</si>
  <si>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</si>
  <si>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</si>
  <si>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</si>
  <si>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</si>
  <si>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</si>
  <si>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</si>
  <si>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</si>
  <si>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</si>
  <si>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</si>
  <si>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</si>
  <si>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</si>
  <si>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</si>
  <si>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</si>
  <si>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</si>
  <si>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</si>
  <si>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</si>
  <si>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</si>
  <si>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</si>
  <si>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</si>
  <si>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</si>
  <si>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</si>
  <si>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</si>
  <si>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</si>
  <si>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</si>
  <si>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</si>
  <si>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</si>
  <si>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</si>
  <si>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</si>
  <si>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</si>
  <si>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</si>
  <si>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</si>
  <si>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</si>
  <si>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</si>
  <si>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</si>
  <si>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</si>
  <si>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</si>
  <si>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</si>
  <si>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</si>
  <si>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</si>
  <si>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</si>
  <si>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</si>
  <si>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</si>
  <si>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</si>
  <si>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</si>
  <si>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</si>
  <si>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</si>
  <si>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</si>
  <si>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</si>
  <si>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</si>
  <si>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</si>
  <si>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</si>
  <si>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</si>
  <si>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</si>
  <si>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</si>
  <si>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</si>
  <si>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</si>
  <si>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</si>
  <si>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</si>
  <si>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</si>
  <si>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</si>
  <si>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</si>
  <si>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</si>
  <si>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</si>
  <si>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</si>
  <si>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</si>
  <si>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</si>
  <si>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</si>
  <si>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</si>
  <si>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</si>
  <si>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</si>
  <si>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</si>
  <si>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</si>
  <si>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</si>
  <si>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</si>
  <si>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</si>
  <si>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</si>
  <si>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</si>
  <si>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</si>
  <si>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</si>
  <si>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</si>
  <si>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</si>
  <si>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</si>
  <si>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</si>
  <si>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</si>
  <si>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</si>
  <si>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</si>
  <si>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</si>
  <si>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</si>
  <si>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</si>
  <si>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</si>
  <si>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</si>
  <si>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</si>
  <si>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</si>
  <si>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</si>
  <si>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</si>
  <si>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</si>
  <si>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</si>
  <si>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</si>
  <si>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</si>
  <si>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</si>
  <si>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</si>
  <si>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</si>
  <si>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</si>
  <si>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</si>
  <si>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</si>
  <si>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</si>
  <si>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</si>
  <si>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</si>
  <si>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</si>
  <si>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</si>
  <si>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</si>
  <si>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</si>
  <si>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</si>
  <si>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</si>
  <si>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</si>
  <si>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</si>
  <si>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</si>
  <si>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</si>
  <si>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</si>
  <si>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</si>
  <si>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</si>
  <si>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</si>
  <si>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</si>
  <si>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</si>
  <si>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</si>
  <si>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</si>
  <si>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</si>
  <si>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</si>
  <si>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</si>
  <si>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</si>
  <si>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</si>
  <si>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</si>
  <si>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</si>
  <si>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</si>
  <si>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</si>
  <si>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</si>
  <si>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</si>
  <si>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</si>
  <si>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</si>
  <si>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</si>
  <si>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</si>
  <si>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</si>
  <si>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</si>
  <si>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</si>
  <si>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</si>
  <si>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</si>
  <si>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</si>
  <si>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</si>
  <si>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</si>
  <si>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</si>
  <si>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</si>
  <si>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</si>
  <si>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</si>
  <si>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</si>
  <si>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</si>
  <si>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</si>
  <si>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</si>
  <si>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</si>
  <si>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</si>
  <si>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</si>
  <si>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</si>
  <si>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</si>
  <si>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</si>
  <si>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</si>
  <si>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</si>
  <si>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</si>
  <si>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</si>
  <si>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</si>
  <si>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</si>
  <si>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</si>
  <si>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</si>
  <si>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</si>
  <si>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</si>
  <si>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</si>
  <si>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</si>
  <si>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</si>
  <si>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</si>
  <si>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</si>
  <si>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</si>
  <si>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</si>
  <si>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</si>
  <si>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</si>
  <si>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</si>
  <si>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</si>
  <si>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</si>
  <si>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</si>
  <si>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</si>
  <si>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</si>
  <si>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</si>
  <si>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</si>
  <si>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</si>
  <si>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</si>
  <si>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</si>
  <si>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</si>
  <si>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</si>
  <si>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</si>
  <si>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</si>
  <si>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</si>
  <si>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</si>
  <si>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</si>
  <si>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</si>
  <si>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</si>
  <si>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</si>
  <si>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</si>
  <si>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</si>
  <si>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</si>
  <si>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</si>
  <si>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</si>
  <si>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</si>
  <si>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</si>
  <si>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</si>
  <si>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</si>
  <si>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</si>
  <si>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</si>
  <si>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</si>
  <si>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</si>
  <si>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</si>
  <si>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</si>
  <si>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</si>
  <si>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</si>
  <si>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</si>
  <si>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</si>
  <si>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</si>
  <si>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</si>
  <si>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</si>
  <si>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</si>
  <si>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</si>
  <si>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</si>
  <si>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</si>
  <si>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</si>
  <si>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</si>
  <si>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</si>
  <si>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</si>
  <si>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</si>
  <si>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</si>
  <si>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</si>
  <si>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</si>
  <si>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</si>
  <si>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</si>
  <si>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</si>
  <si>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</si>
  <si>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</si>
  <si>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</si>
  <si>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</si>
  <si>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</si>
  <si>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</si>
  <si>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</si>
  <si>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</si>
  <si>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</si>
  <si>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</si>
  <si>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</si>
  <si>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</si>
  <si>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</si>
  <si>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</si>
  <si>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</si>
  <si>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</si>
  <si>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</si>
  <si>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</si>
  <si>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</si>
  <si>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</si>
  <si>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</si>
  <si>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</si>
  <si>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</si>
  <si>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</si>
  <si>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</si>
  <si>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</si>
  <si>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</si>
  <si>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</si>
  <si>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</si>
  <si>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</si>
  <si>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</si>
  <si>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</si>
  <si>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</si>
  <si>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</si>
  <si>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</si>
  <si>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</si>
  <si>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</si>
  <si>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</si>
  <si>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</si>
  <si>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</si>
  <si>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</si>
  <si>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</si>
  <si>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</si>
  <si>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</si>
  <si>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</si>
  <si>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</si>
  <si>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</si>
  <si>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</si>
  <si>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</si>
  <si>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</si>
  <si>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</si>
  <si>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</si>
  <si>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</si>
  <si>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</si>
  <si>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</si>
  <si>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</si>
  <si>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</si>
  <si>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</si>
  <si>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</si>
  <si>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</si>
  <si>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</si>
  <si>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</si>
  <si>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</si>
  <si>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</si>
  <si>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</si>
  <si>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</si>
  <si>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</si>
  <si>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</si>
  <si>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</si>
  <si>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</si>
  <si>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</si>
  <si>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</si>
  <si>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</si>
  <si>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</si>
  <si>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</si>
  <si>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</si>
  <si>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</si>
  <si>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</si>
  <si>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</si>
  <si>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</si>
  <si>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</si>
  <si>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</si>
  <si>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</si>
  <si>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</si>
  <si>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</si>
  <si>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</si>
  <si>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</si>
  <si>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</si>
  <si>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</si>
  <si>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</si>
  <si>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</si>
  <si>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</si>
  <si>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</si>
  <si>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</si>
  <si>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</si>
  <si>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</si>
  <si>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</si>
  <si>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</si>
  <si>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</si>
  <si>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</si>
  <si>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</si>
  <si>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</si>
  <si>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</si>
  <si>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</si>
  <si>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</si>
  <si>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</si>
  <si>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</si>
  <si>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</si>
  <si>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</si>
  <si>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</si>
  <si>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</si>
  <si>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</si>
  <si>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</si>
  <si>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</si>
  <si>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</si>
  <si>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</si>
  <si>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</si>
  <si>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</si>
  <si>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</si>
  <si>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</si>
  <si>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</si>
  <si>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</si>
  <si>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</si>
  <si>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</si>
  <si>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</si>
  <si>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</si>
  <si>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</si>
  <si>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</si>
  <si>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</si>
  <si>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</si>
  <si>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</si>
  <si>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</si>
  <si>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</si>
  <si>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</si>
  <si>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</si>
  <si>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</si>
  <si>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</si>
  <si>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</si>
  <si>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</si>
  <si>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</si>
  <si>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</si>
  <si>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</si>
  <si>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</si>
  <si>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</si>
  <si>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</si>
  <si>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</si>
  <si>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</si>
  <si>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</si>
  <si>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</si>
  <si>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</si>
  <si>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</si>
  <si>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</si>
  <si>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</si>
  <si>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</si>
  <si>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</si>
  <si>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</si>
  <si>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</si>
  <si>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</si>
  <si>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</si>
  <si>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</si>
  <si>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</si>
  <si>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</si>
  <si>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</si>
  <si>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</si>
  <si>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</si>
  <si>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</si>
  <si>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</si>
  <si>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</si>
  <si>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</si>
  <si>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</si>
  <si>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</si>
  <si>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</si>
  <si>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</si>
  <si>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</si>
  <si>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</si>
  <si>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</si>
  <si>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</si>
  <si>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</si>
  <si>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</si>
  <si>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</si>
  <si>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</si>
  <si>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</si>
  <si>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</si>
  <si>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</si>
  <si>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</si>
  <si>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</si>
  <si>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</si>
  <si>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</si>
  <si>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</si>
  <si>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</si>
  <si>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</si>
  <si>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</si>
  <si>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</si>
  <si>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</si>
  <si>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</si>
  <si>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</si>
  <si>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</si>
  <si>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</si>
  <si>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</si>
  <si>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</si>
  <si>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</si>
  <si>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</si>
  <si>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</si>
  <si>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</si>
  <si>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</si>
  <si>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</si>
  <si>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</si>
  <si>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</si>
  <si>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</si>
  <si>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</si>
  <si>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</si>
  <si>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</si>
  <si>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</si>
  <si>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</si>
  <si>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</si>
  <si>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</si>
  <si>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</si>
  <si>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</si>
  <si>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</si>
  <si>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</si>
  <si>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</si>
  <si>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</si>
  <si>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</si>
  <si>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</si>
  <si>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</si>
  <si>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</si>
  <si>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</si>
  <si>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</si>
  <si>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</si>
  <si>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</si>
  <si>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</si>
  <si>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</si>
  <si>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</si>
  <si>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</si>
  <si>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</si>
  <si>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</si>
  <si>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</si>
  <si>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</si>
  <si>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</si>
  <si>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</si>
  <si>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</si>
  <si>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</si>
  <si>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</si>
  <si>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</si>
  <si>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</si>
  <si>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</si>
  <si>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</si>
  <si>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</si>
  <si>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</si>
  <si>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</si>
  <si>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</si>
  <si>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</si>
  <si>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</si>
  <si>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</si>
  <si>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</si>
  <si>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</si>
  <si>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</si>
  <si>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</si>
  <si>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</si>
  <si>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</si>
  <si>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</si>
  <si>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</si>
  <si>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</si>
  <si>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</si>
  <si>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</si>
  <si>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</si>
  <si>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</si>
  <si>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</si>
  <si>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</si>
  <si>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</si>
  <si>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</si>
  <si>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</si>
  <si>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</si>
  <si>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</si>
  <si>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</si>
  <si>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</si>
  <si>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</si>
  <si>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</si>
  <si>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</si>
  <si>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</si>
  <si>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</si>
  <si>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</si>
  <si>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</si>
  <si>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</si>
  <si>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</si>
  <si>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</si>
  <si>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</si>
  <si>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</si>
  <si>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</si>
  <si>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</si>
  <si>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</si>
  <si>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</si>
  <si>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</si>
  <si>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</si>
  <si>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</si>
  <si>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</si>
  <si>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</si>
  <si>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</si>
  <si>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</si>
  <si>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</si>
  <si>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</si>
  <si>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</si>
  <si>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</si>
  <si>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</si>
  <si>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</si>
  <si>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</si>
  <si>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</si>
  <si>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</si>
  <si>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</si>
  <si>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</si>
  <si>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</si>
  <si>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</si>
  <si>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</si>
  <si>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</si>
  <si>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</si>
  <si>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</si>
  <si>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</si>
  <si>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</si>
  <si>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</si>
  <si>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</si>
  <si>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</si>
  <si>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</si>
  <si>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</si>
  <si>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</si>
  <si>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</si>
  <si>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</si>
  <si>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</si>
  <si>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</si>
  <si>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</si>
  <si>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</si>
  <si>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</si>
  <si>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</si>
  <si>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</si>
  <si>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</si>
  <si>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</si>
  <si>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</si>
  <si>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</si>
  <si>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</si>
  <si>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</si>
  <si>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</si>
  <si>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</si>
  <si>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</si>
  <si>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</si>
  <si>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</si>
  <si>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</si>
  <si>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</si>
  <si>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</si>
  <si>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</si>
  <si>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</si>
  <si>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</si>
  <si>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</si>
  <si>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</si>
  <si>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</si>
  <si>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</si>
  <si>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</si>
  <si>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</si>
  <si>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</si>
  <si>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</si>
  <si>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</si>
  <si>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</si>
  <si>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</si>
  <si>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</si>
  <si>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</si>
  <si>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</si>
  <si>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</si>
  <si>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</si>
  <si>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</si>
  <si>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</si>
  <si>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</si>
  <si>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</si>
  <si>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</si>
  <si>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</si>
  <si>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</si>
  <si>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</si>
  <si>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</si>
  <si>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</si>
  <si>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</si>
  <si>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</si>
  <si>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</si>
  <si>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</si>
  <si>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</si>
  <si>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</si>
  <si>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</si>
  <si>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</si>
  <si>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</si>
  <si>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</si>
  <si>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</si>
  <si>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</si>
  <si>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</si>
  <si>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</si>
  <si>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</si>
  <si>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</si>
  <si>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</si>
  <si>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</si>
  <si>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</si>
  <si>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</si>
  <si>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</si>
  <si>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</si>
  <si>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</si>
  <si>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</si>
  <si>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</si>
  <si>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</si>
  <si>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</si>
  <si>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</si>
  <si>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</si>
  <si>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</si>
  <si>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</si>
  <si>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</si>
  <si>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</si>
  <si>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</si>
  <si>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</si>
  <si>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</si>
  <si>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</si>
  <si>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</si>
  <si>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</si>
  <si>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</si>
  <si>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</si>
  <si>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</si>
  <si>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</si>
  <si>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</si>
  <si>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</si>
  <si>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</si>
  <si>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</si>
  <si>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</si>
  <si>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</si>
  <si>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</si>
  <si>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</si>
  <si>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</si>
  <si>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</si>
  <si>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</si>
  <si>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</si>
  <si>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</si>
  <si>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</si>
  <si>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</si>
  <si>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</si>
  <si>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</si>
  <si>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</si>
  <si>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</si>
  <si>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</si>
  <si>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</si>
  <si>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</si>
  <si>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</si>
  <si>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</si>
  <si>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</si>
  <si>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</si>
  <si>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</si>
  <si>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</si>
  <si>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</si>
  <si>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</si>
  <si>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</si>
  <si>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</si>
  <si>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</si>
  <si>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</si>
  <si>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</si>
  <si>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</si>
  <si>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</si>
  <si>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</si>
  <si>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</si>
  <si>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</si>
  <si>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</si>
  <si>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</si>
  <si>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</si>
  <si>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</si>
  <si>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</si>
  <si>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</si>
  <si>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</si>
  <si>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</si>
  <si>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</si>
  <si>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</si>
  <si>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</si>
  <si>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</si>
  <si>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</si>
  <si>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</si>
  <si>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</si>
  <si>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</si>
  <si>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</si>
  <si>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</si>
  <si>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</si>
  <si>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</si>
  <si>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</si>
  <si>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</si>
  <si>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</si>
  <si>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</si>
  <si>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</si>
  <si>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</si>
  <si>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</si>
  <si>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</si>
  <si>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</si>
  <si>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</si>
  <si>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</si>
  <si>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</si>
  <si>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</si>
  <si>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</si>
  <si>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</si>
  <si>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</si>
  <si>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</si>
  <si>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</si>
  <si>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</si>
  <si>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</si>
  <si>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</si>
  <si>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</si>
  <si>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</si>
  <si>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</si>
  <si>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</si>
  <si>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</si>
  <si>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</si>
  <si>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</si>
  <si>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</si>
  <si>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</si>
  <si>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</si>
  <si>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</si>
  <si>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</si>
  <si>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</si>
  <si>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</si>
  <si>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</si>
  <si>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</si>
  <si>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</si>
  <si>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</si>
  <si>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</si>
  <si>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</si>
  <si>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</si>
  <si>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</si>
  <si>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</si>
  <si>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</si>
  <si>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</si>
  <si>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</si>
  <si>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</si>
  <si>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</si>
  <si>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</si>
  <si>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</si>
  <si>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</si>
  <si>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</si>
  <si>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</si>
  <si>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</si>
  <si>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</si>
  <si>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</si>
  <si>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</si>
  <si>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</si>
  <si>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</si>
  <si>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</si>
  <si>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</si>
  <si>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</si>
  <si>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</si>
  <si>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</si>
  <si>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</si>
  <si>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</si>
  <si>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</si>
  <si>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</si>
  <si>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</si>
  <si>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</si>
  <si>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</si>
  <si>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</si>
  <si>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</si>
  <si>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</si>
  <si>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</si>
  <si>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</si>
  <si>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</si>
  <si>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</si>
  <si>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</si>
  <si>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</si>
  <si>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</si>
  <si>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</si>
  <si>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</si>
  <si>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</si>
  <si>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</si>
  <si>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</si>
  <si>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</si>
  <si>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</si>
  <si>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</si>
  <si>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</si>
  <si>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</si>
  <si>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</si>
  <si>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</si>
  <si>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</si>
  <si>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</si>
  <si>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</si>
  <si>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</si>
  <si>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</si>
  <si>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</si>
  <si>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</si>
  <si>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</si>
  <si>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</si>
  <si>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</si>
  <si>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</si>
  <si>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</si>
  <si>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</si>
  <si>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</si>
  <si>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</si>
  <si>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</si>
  <si>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</si>
  <si>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</si>
  <si>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</si>
  <si>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</si>
  <si>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</si>
  <si>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</si>
  <si>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</si>
  <si>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</si>
  <si>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</si>
  <si>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</si>
  <si>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</si>
  <si>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</si>
  <si>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</si>
  <si>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</si>
  <si>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</si>
  <si>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</si>
  <si>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</si>
  <si>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</si>
  <si>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</si>
  <si>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</si>
  <si>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</si>
  <si>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</si>
  <si>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</si>
  <si>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</si>
  <si>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</si>
  <si>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</si>
  <si>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</si>
  <si>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</si>
  <si>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</si>
  <si>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</si>
  <si>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</si>
  <si>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</si>
  <si>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</si>
  <si>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</si>
  <si>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</si>
  <si>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</si>
  <si>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</si>
  <si>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</si>
  <si>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</si>
  <si>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</si>
  <si>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</si>
  <si>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</si>
  <si>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</si>
  <si>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</si>
  <si>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</si>
  <si>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</si>
  <si>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</si>
  <si>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</si>
  <si>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</si>
  <si>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</si>
  <si>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</si>
  <si>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</si>
  <si>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</si>
  <si>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</si>
  <si>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</si>
  <si>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</si>
  <si>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</si>
  <si>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</si>
  <si>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</si>
  <si>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</si>
  <si>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</si>
  <si>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</si>
  <si>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</si>
  <si>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</si>
  <si>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</si>
  <si>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</si>
  <si>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</si>
  <si>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</si>
  <si>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</si>
  <si>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</si>
  <si>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</si>
  <si>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</si>
  <si>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</si>
  <si>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</si>
  <si>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</si>
  <si>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</si>
  <si>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</si>
  <si>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</si>
  <si>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</si>
  <si>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</si>
  <si>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</si>
  <si>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</si>
  <si>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</si>
  <si>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</si>
  <si>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</si>
  <si>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</si>
  <si>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</si>
  <si>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</si>
  <si>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</si>
  <si>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</si>
  <si>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</si>
  <si>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</si>
  <si>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</si>
  <si>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</si>
  <si>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</si>
  <si>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</si>
  <si>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</si>
  <si>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</si>
  <si>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</si>
  <si>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</si>
  <si>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</si>
  <si>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</si>
  <si>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</si>
  <si>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</si>
  <si>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</si>
  <si>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</si>
  <si>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</si>
  <si>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</si>
  <si>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</si>
  <si>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</si>
  <si>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</si>
  <si>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</si>
  <si>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</si>
  <si>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</si>
  <si>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</si>
  <si>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</si>
  <si>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</si>
  <si>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</si>
  <si>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</si>
  <si>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</si>
  <si>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</si>
  <si>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</si>
  <si>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</si>
  <si>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</si>
  <si>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</si>
  <si>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</si>
  <si>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</si>
  <si>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</si>
  <si>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</si>
  <si>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</si>
  <si>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</si>
  <si>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</si>
  <si>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</si>
  <si>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</si>
  <si>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</si>
  <si>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</si>
  <si>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</si>
  <si>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</si>
  <si>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</si>
  <si>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</si>
  <si>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</si>
  <si>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</si>
  <si>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</si>
  <si>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</si>
  <si>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</si>
  <si>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</si>
  <si>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</si>
  <si>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</si>
  <si>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</si>
  <si>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</si>
  <si>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</si>
  <si>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</si>
  <si>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</si>
  <si>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</si>
  <si>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</si>
  <si>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</si>
  <si>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</si>
  <si>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</si>
  <si>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</si>
  <si>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</si>
  <si>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</si>
  <si>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</si>
  <si>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</si>
  <si>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</si>
  <si>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</si>
  <si>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</si>
  <si>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</si>
  <si>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</si>
  <si>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</si>
  <si>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</si>
  <si>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</si>
  <si>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</si>
  <si>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</si>
  <si>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</si>
  <si>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</si>
  <si>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</si>
  <si>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</si>
  <si>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</si>
  <si>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</si>
  <si>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</si>
  <si>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</si>
  <si>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</si>
  <si>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</si>
  <si>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</si>
  <si>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</si>
  <si>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</si>
  <si>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</si>
  <si>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</si>
  <si>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</si>
  <si>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</si>
  <si>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</si>
  <si>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</si>
  <si>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</si>
  <si>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</si>
  <si>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</si>
  <si>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</si>
  <si>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</si>
  <si>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</si>
  <si>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</si>
  <si>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</si>
  <si>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</si>
  <si>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</si>
  <si>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</si>
  <si>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</si>
  <si>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</si>
  <si>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</si>
  <si>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</si>
  <si>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</si>
  <si>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</si>
  <si>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</si>
  <si>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</si>
  <si>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</si>
  <si>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</si>
  <si>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</si>
  <si>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</si>
  <si>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</si>
  <si>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</si>
  <si>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</si>
  <si>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</si>
  <si>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</si>
  <si>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</si>
  <si>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</si>
  <si>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</si>
  <si>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</si>
  <si>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</si>
  <si>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</si>
  <si>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</si>
  <si>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</si>
  <si>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</si>
  <si>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</si>
  <si>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</si>
  <si>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</si>
  <si>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</si>
  <si>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</si>
  <si>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</si>
  <si>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</si>
  <si>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</si>
  <si>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</si>
  <si>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</si>
  <si>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</si>
  <si>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</si>
  <si>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</si>
  <si>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</si>
  <si>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</si>
  <si>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</si>
  <si>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</si>
  <si>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</si>
  <si>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</si>
  <si>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</si>
  <si>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</si>
  <si>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</si>
  <si>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</si>
  <si>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</si>
  <si>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</si>
  <si>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</si>
  <si>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</si>
  <si>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</si>
  <si>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</si>
  <si>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</si>
  <si>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</si>
  <si>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</si>
  <si>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</si>
  <si>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</si>
  <si>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</si>
  <si>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</si>
  <si>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</si>
  <si>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</si>
  <si>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</si>
  <si>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</si>
  <si>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</si>
  <si>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</si>
  <si>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</si>
  <si>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</si>
  <si>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</si>
  <si>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</si>
  <si>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</si>
  <si>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</si>
  <si>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</si>
  <si>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</si>
  <si>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</si>
  <si>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</si>
  <si>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</si>
  <si>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</si>
  <si>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</si>
  <si>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</si>
  <si>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</si>
  <si>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</si>
  <si>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</si>
  <si>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</si>
  <si>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</si>
  <si>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</si>
  <si>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</si>
  <si>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</si>
  <si>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</si>
  <si>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</si>
  <si>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</si>
  <si>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</si>
  <si>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</si>
  <si>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</si>
  <si>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</si>
  <si>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</si>
  <si>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</si>
  <si>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</si>
  <si>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</si>
  <si>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</si>
  <si>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</si>
  <si>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</si>
  <si>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</si>
  <si>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</si>
  <si>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</si>
  <si>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</si>
  <si>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</si>
  <si>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</si>
  <si>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</si>
  <si>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</si>
  <si>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</si>
  <si>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</si>
  <si>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</si>
  <si>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</si>
  <si>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</si>
  <si>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</si>
  <si>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</si>
  <si>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</si>
  <si>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</si>
  <si>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</si>
  <si>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</si>
  <si>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</si>
  <si>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</si>
  <si>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</si>
  <si>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</si>
  <si>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</si>
  <si>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</si>
  <si>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</si>
  <si>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</si>
  <si>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</si>
  <si>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</si>
  <si>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</si>
  <si>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</si>
  <si>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</si>
  <si>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</si>
  <si>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</si>
  <si>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</si>
  <si>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</si>
  <si>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</si>
  <si>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</si>
  <si>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</si>
  <si>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</si>
  <si>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</si>
  <si>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</si>
  <si>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</si>
  <si>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</si>
  <si>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</si>
  <si>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</si>
  <si>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</si>
  <si>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</si>
  <si>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</si>
  <si>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</si>
  <si>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</si>
  <si>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</si>
  <si>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</si>
  <si>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</si>
  <si>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</si>
  <si>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</si>
  <si>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</si>
  <si>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</si>
  <si>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</si>
  <si>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</si>
  <si>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</si>
  <si>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</si>
  <si>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</si>
  <si>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</si>
  <si>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</si>
  <si>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</si>
  <si>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</si>
  <si>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</si>
  <si>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</si>
  <si>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</si>
  <si>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</si>
  <si>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</si>
  <si>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</si>
  <si>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</si>
  <si>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</si>
  <si>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</si>
  <si>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</si>
  <si>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</si>
  <si>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</si>
  <si>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</si>
  <si>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</si>
  <si>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</si>
  <si>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</si>
  <si>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</si>
  <si>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</si>
  <si>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</si>
  <si>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</si>
  <si>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</si>
  <si>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</si>
  <si>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</si>
  <si>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</si>
  <si>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</si>
  <si>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</si>
  <si>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</si>
  <si>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</si>
  <si>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</si>
  <si>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</si>
  <si>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</si>
  <si>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</si>
  <si>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</si>
  <si>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</si>
  <si>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</si>
  <si>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</si>
  <si>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</si>
  <si>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</si>
  <si>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</si>
  <si>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</si>
  <si>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</si>
  <si>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</si>
  <si>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</si>
  <si>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</si>
  <si>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</si>
  <si>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</si>
  <si>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</si>
  <si>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</si>
  <si>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</si>
  <si>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</si>
  <si>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</si>
  <si>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</si>
  <si>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</si>
  <si>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</si>
  <si>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</si>
  <si>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</si>
  <si>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</si>
  <si>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</si>
  <si>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</si>
  <si>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</si>
  <si>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</si>
  <si>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</si>
  <si>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</si>
  <si>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</si>
  <si>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</si>
  <si>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</si>
  <si>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</si>
  <si>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</si>
  <si>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</si>
  <si>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</si>
  <si>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</si>
  <si>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</si>
  <si>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</si>
  <si>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</si>
  <si>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</si>
  <si>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</si>
  <si>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</si>
  <si>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</si>
  <si>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</si>
  <si>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</si>
  <si>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</si>
  <si>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</si>
  <si>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</si>
  <si>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</si>
  <si>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</si>
  <si>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</si>
  <si>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</si>
  <si>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</si>
  <si>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</si>
  <si>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</si>
  <si>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</si>
  <si>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</si>
  <si>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</si>
  <si>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</si>
  <si>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</si>
  <si>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</si>
  <si>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</si>
  <si>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</si>
  <si>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</si>
  <si>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</si>
  <si>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</si>
  <si>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</si>
  <si>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</si>
  <si>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</si>
  <si>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</si>
  <si>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</si>
  <si>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</si>
  <si>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</si>
  <si>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</si>
  <si>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</si>
  <si>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</si>
  <si>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</si>
  <si>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</si>
  <si>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</si>
  <si>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</si>
  <si>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</si>
  <si>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</si>
  <si>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</si>
  <si>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</si>
  <si>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</si>
  <si>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</si>
  <si>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</si>
  <si>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</si>
  <si>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</si>
  <si>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</si>
  <si>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</si>
  <si>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</si>
  <si>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</si>
  <si>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</si>
  <si>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</si>
  <si>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</si>
  <si>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</si>
  <si>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</si>
  <si>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</si>
  <si>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</si>
  <si>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</si>
  <si>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</si>
  <si>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</si>
  <si>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</si>
  <si>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</si>
  <si>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</si>
  <si>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</si>
  <si>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</si>
  <si>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</si>
  <si>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</si>
  <si>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</si>
  <si>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</si>
  <si>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</si>
  <si>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</si>
  <si>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</si>
  <si>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</si>
  <si>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</si>
  <si>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</si>
  <si>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</si>
  <si>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</si>
  <si>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</si>
  <si>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</si>
  <si>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</si>
  <si>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</si>
  <si>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</si>
  <si>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</si>
  <si>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</si>
  <si>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</si>
  <si>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</si>
  <si>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</si>
  <si>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</si>
  <si>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</si>
  <si>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</si>
  <si>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</si>
  <si>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</si>
  <si>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</si>
  <si>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</si>
  <si>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</si>
  <si>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</si>
  <si>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</si>
  <si>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</si>
  <si>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</si>
  <si>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</si>
  <si>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</si>
  <si>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</si>
  <si>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</si>
  <si>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</si>
  <si>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</si>
  <si>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</si>
  <si>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</si>
  <si>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</si>
  <si>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</si>
  <si>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</si>
  <si>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</si>
  <si>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</si>
  <si>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</si>
  <si>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</si>
  <si>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</si>
  <si>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</si>
  <si>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</si>
  <si>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</si>
  <si>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</si>
  <si>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</si>
  <si>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</si>
  <si>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</si>
  <si>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</si>
  <si>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</si>
  <si>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</si>
  <si>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</si>
  <si>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</si>
  <si>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</si>
  <si>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</si>
  <si>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</si>
  <si>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</si>
  <si>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</si>
  <si>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</si>
  <si>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</si>
  <si>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</si>
  <si>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</si>
  <si>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</si>
  <si>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</si>
  <si>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</si>
  <si>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</si>
  <si>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</si>
  <si>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</si>
  <si>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</si>
  <si>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</si>
  <si>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</si>
  <si>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</si>
  <si>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</si>
  <si>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</si>
  <si>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</si>
  <si>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</si>
  <si>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</si>
  <si>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</si>
  <si>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</si>
  <si>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</si>
  <si>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</si>
  <si>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</si>
  <si>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</si>
  <si>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</si>
  <si>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</si>
  <si>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</si>
  <si>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</si>
  <si>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</si>
  <si>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</si>
  <si>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</si>
  <si>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</si>
  <si>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</si>
  <si>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</si>
  <si>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</si>
  <si>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</si>
  <si>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</si>
  <si>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</si>
  <si>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</si>
  <si>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</si>
  <si>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</si>
  <si>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</si>
  <si>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</si>
  <si>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</si>
  <si>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</si>
  <si>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</si>
  <si>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</si>
  <si>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</si>
  <si>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</si>
  <si>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</si>
  <si>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</si>
  <si>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</si>
  <si>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</si>
  <si>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</si>
  <si>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</si>
  <si>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</si>
  <si>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</si>
  <si>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</si>
  <si>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</si>
  <si>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</si>
  <si>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</si>
  <si>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</si>
  <si>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</si>
  <si>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</si>
  <si>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</si>
  <si>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</si>
  <si>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</si>
  <si>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</si>
  <si>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</si>
  <si>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</si>
  <si>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</si>
  <si>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</si>
  <si>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</si>
  <si>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</si>
  <si>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</si>
  <si>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</si>
  <si>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</si>
  <si>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</si>
  <si>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</si>
  <si>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</si>
  <si>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</si>
  <si>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</si>
  <si>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</si>
  <si>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</si>
  <si>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</si>
  <si>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</si>
  <si>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</si>
  <si>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</si>
  <si>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</si>
  <si>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</si>
  <si>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</si>
  <si>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</si>
  <si>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</si>
  <si>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</si>
  <si>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</si>
  <si>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</si>
  <si>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</si>
  <si>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</si>
  <si>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</si>
  <si>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</si>
  <si>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</si>
  <si>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</si>
  <si>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</si>
  <si>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</si>
  <si>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</si>
  <si>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</si>
  <si>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</si>
  <si>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</si>
  <si>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</si>
  <si>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</si>
  <si>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</si>
  <si>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</si>
  <si>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</si>
  <si>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</si>
  <si>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</si>
  <si>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</si>
  <si>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</si>
  <si>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</si>
  <si>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</si>
  <si>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</si>
  <si>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</si>
  <si>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</si>
  <si>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</si>
  <si>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</si>
  <si>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</si>
  <si>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</si>
  <si>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</si>
  <si>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</si>
  <si>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</si>
  <si>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</si>
  <si>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</si>
  <si>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</si>
  <si>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</si>
  <si>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</si>
  <si>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</si>
  <si>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</si>
  <si>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</si>
  <si>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</si>
  <si>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</si>
  <si>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</si>
  <si>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</si>
  <si>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</si>
  <si>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</si>
  <si>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</si>
  <si>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</si>
  <si>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</si>
  <si>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</si>
  <si>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</si>
  <si>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</si>
  <si>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</si>
  <si>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</si>
  <si>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</si>
  <si>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</si>
  <si>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</si>
  <si>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</si>
  <si>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</si>
  <si>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</si>
  <si>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</si>
  <si>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</si>
  <si>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</si>
  <si>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</si>
  <si>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</si>
  <si>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</si>
  <si>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</si>
  <si>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</si>
  <si>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</si>
  <si>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</si>
  <si>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</si>
  <si>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</si>
  <si>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</si>
  <si>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</si>
  <si>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</si>
  <si>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</si>
  <si>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</si>
  <si>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</si>
  <si>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</si>
  <si>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</si>
  <si>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</si>
  <si>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</si>
  <si>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</si>
  <si>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</si>
  <si>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</si>
  <si>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</si>
  <si>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</si>
  <si>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</si>
  <si>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</si>
  <si>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</si>
  <si>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</si>
  <si>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</si>
  <si>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</si>
  <si>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</si>
  <si>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</si>
  <si>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</si>
  <si>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</si>
  <si>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</si>
  <si>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</si>
  <si>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</si>
  <si>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</si>
  <si>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</si>
  <si>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</si>
  <si>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</si>
  <si>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</si>
  <si>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</si>
  <si>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</si>
  <si>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</si>
  <si>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</si>
  <si>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</si>
  <si>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</si>
  <si>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</si>
  <si>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</si>
  <si>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</si>
  <si>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</si>
  <si>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</si>
  <si>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</si>
  <si>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</si>
  <si>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</si>
  <si>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</si>
  <si>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</si>
  <si>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</si>
  <si>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</si>
  <si>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</si>
  <si>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</si>
  <si>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</si>
  <si>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</si>
  <si>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</si>
  <si>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</si>
  <si>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</si>
  <si>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</si>
  <si>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</si>
  <si>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</si>
  <si>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</si>
  <si>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</si>
  <si>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</si>
  <si>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</si>
  <si>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</si>
  <si>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</si>
  <si>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</si>
  <si>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</si>
  <si>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</si>
  <si>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</si>
  <si>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</si>
  <si>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</si>
  <si>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</si>
  <si>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</si>
  <si>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</si>
  <si>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</si>
  <si>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</si>
  <si>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</si>
  <si>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</si>
  <si>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</si>
  <si>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</si>
  <si>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</si>
  <si>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</si>
  <si>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</si>
  <si>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</si>
  <si>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</si>
  <si>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</si>
  <si>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</si>
  <si>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</si>
  <si>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</si>
  <si>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</si>
  <si>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</si>
  <si>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</si>
  <si>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</si>
  <si>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</si>
  <si>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</si>
  <si>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</si>
  <si>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</si>
  <si>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</si>
  <si>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</si>
  <si>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</si>
  <si>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</si>
  <si>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</si>
  <si>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</si>
  <si>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</si>
  <si>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</si>
  <si>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</si>
  <si>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</si>
  <si>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</si>
  <si>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</si>
  <si>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</si>
  <si>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</si>
  <si>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</si>
  <si>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</si>
  <si>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</si>
  <si>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</si>
  <si>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</si>
  <si>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</si>
  <si>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</si>
  <si>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</si>
  <si>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</si>
  <si>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</si>
  <si>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</si>
  <si>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</si>
  <si>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</si>
  <si>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</si>
  <si>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</si>
  <si>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</si>
  <si>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</si>
  <si>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</si>
  <si>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</si>
  <si>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</si>
  <si>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</si>
  <si>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</si>
  <si>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</si>
  <si>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</si>
  <si>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</si>
  <si>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</si>
  <si>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</si>
  <si>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</si>
  <si>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</si>
  <si>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</si>
  <si>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</si>
  <si>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</si>
  <si>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</si>
  <si>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</si>
  <si>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</si>
  <si>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</si>
  <si>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</si>
  <si>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</si>
  <si>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</si>
  <si>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</si>
  <si>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</si>
  <si>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</si>
  <si>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</si>
  <si>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</si>
  <si>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</si>
  <si>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</si>
  <si>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</si>
  <si>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</si>
  <si>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</si>
  <si>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</si>
  <si>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</si>
  <si>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</si>
  <si>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</si>
  <si>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</si>
  <si>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</si>
  <si>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</si>
  <si>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</si>
  <si>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</si>
  <si>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</si>
  <si>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</si>
  <si>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</si>
  <si>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</si>
  <si>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</si>
  <si>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</si>
  <si>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</si>
  <si>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</si>
  <si>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</si>
  <si>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</si>
  <si>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</si>
  <si>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</si>
  <si>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</si>
  <si>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</si>
  <si>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</si>
  <si>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</si>
  <si>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</si>
  <si>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</si>
  <si>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</si>
  <si>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</si>
  <si>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</si>
  <si>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</si>
  <si>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</si>
  <si>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</si>
  <si>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</si>
  <si>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</si>
  <si>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</si>
  <si>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</si>
  <si>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</si>
  <si>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</si>
  <si>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</si>
  <si>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</si>
  <si>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</si>
  <si>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</si>
  <si>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</si>
  <si>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</si>
  <si>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</si>
  <si>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</si>
  <si>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</si>
  <si>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</si>
  <si>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</si>
  <si>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</si>
  <si>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</si>
  <si>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</si>
  <si>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</si>
  <si>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</si>
  <si>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</si>
  <si>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</si>
  <si>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</si>
  <si>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</si>
  <si>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</si>
  <si>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</si>
  <si>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</si>
  <si>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</si>
  <si>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</si>
  <si>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</si>
  <si>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</si>
  <si>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</si>
  <si>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</si>
  <si>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</si>
  <si>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</si>
  <si>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</si>
  <si>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</si>
  <si>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</si>
  <si>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</si>
  <si>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</si>
  <si>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</si>
  <si>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</si>
  <si>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</si>
  <si>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</si>
  <si>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</si>
  <si>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</si>
  <si>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</si>
  <si>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</si>
  <si>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</si>
  <si>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</si>
  <si>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</si>
  <si>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</si>
  <si>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</si>
  <si>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</si>
  <si>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</si>
  <si>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</si>
  <si>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</si>
  <si>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</si>
  <si>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</si>
  <si>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</si>
  <si>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</si>
  <si>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</si>
  <si>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</si>
  <si>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</si>
  <si>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</si>
  <si>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</si>
  <si>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</si>
  <si>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</si>
  <si>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</si>
  <si>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</si>
  <si>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</si>
  <si>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</si>
  <si>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</si>
  <si>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</si>
  <si>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</si>
  <si>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</si>
  <si>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</si>
  <si>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</si>
  <si>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</si>
  <si>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</si>
  <si>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</si>
  <si>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</si>
  <si>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</si>
  <si>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</si>
  <si>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</si>
  <si>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</si>
  <si>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</si>
  <si>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</si>
  <si>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</si>
  <si>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</si>
  <si>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</si>
  <si>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</si>
  <si>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</si>
  <si>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</si>
  <si>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</si>
  <si>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</si>
  <si>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</si>
  <si>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</si>
  <si>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</si>
  <si>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</si>
  <si>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</si>
  <si>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</si>
  <si>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</si>
  <si>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</si>
  <si>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</si>
  <si>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</si>
  <si>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</si>
  <si>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</si>
  <si>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</si>
  <si>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</si>
  <si>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</si>
  <si>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</si>
  <si>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</si>
  <si>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</si>
  <si>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</si>
  <si>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</si>
  <si>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</si>
  <si>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</si>
  <si>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</si>
  <si>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</si>
  <si>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</si>
  <si>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</si>
  <si>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</si>
  <si>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</si>
  <si>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</si>
  <si>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</si>
  <si>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</si>
  <si>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</si>
  <si>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</si>
  <si>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</si>
  <si>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</si>
  <si>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</si>
  <si>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</si>
  <si>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</si>
  <si>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</si>
  <si>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</si>
  <si>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</si>
  <si>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</si>
  <si>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</si>
  <si>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</si>
  <si>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</si>
  <si>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</si>
  <si>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</si>
  <si>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</si>
  <si>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</si>
  <si>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</si>
  <si>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</si>
  <si>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</si>
  <si>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</si>
  <si>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</si>
  <si>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</si>
  <si>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</si>
  <si>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</si>
  <si>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</si>
  <si>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</si>
  <si>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</si>
  <si>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</si>
  <si>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</si>
  <si>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</si>
  <si>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</si>
  <si>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</si>
  <si>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</si>
  <si>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</si>
  <si>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</si>
  <si>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</si>
  <si>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</si>
  <si>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</si>
  <si>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</si>
  <si>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</si>
  <si>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</si>
  <si>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</si>
  <si>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</si>
  <si>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</si>
  <si>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</si>
  <si>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</si>
  <si>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</si>
  <si>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</si>
  <si>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</si>
  <si>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</si>
  <si>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</si>
  <si>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</si>
  <si>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</si>
  <si>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</si>
  <si>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</si>
  <si>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</si>
  <si>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</si>
  <si>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</si>
  <si>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</si>
  <si>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</si>
  <si>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</si>
  <si>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</si>
  <si>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</si>
  <si>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</si>
  <si>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</si>
  <si>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</si>
  <si>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</si>
  <si>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</si>
  <si>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</si>
  <si>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</si>
  <si>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</si>
  <si>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</si>
  <si>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</si>
  <si>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</si>
  <si>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</si>
  <si>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</si>
  <si>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</si>
  <si>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</si>
  <si>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</si>
  <si>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</si>
  <si>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</si>
  <si>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</si>
  <si>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</si>
  <si>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</si>
  <si>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</si>
  <si>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</si>
  <si>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</si>
  <si>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</si>
  <si>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</si>
  <si>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</si>
  <si>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</si>
  <si>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</si>
  <si>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</si>
  <si>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</si>
  <si>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</si>
  <si>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</si>
  <si>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</si>
  <si>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</si>
  <si>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</si>
  <si>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</si>
  <si>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</si>
  <si>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</si>
  <si>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</si>
  <si>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</si>
  <si>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</si>
  <si>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</si>
  <si>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</si>
  <si>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</si>
  <si>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</si>
  <si>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</si>
  <si>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</si>
  <si>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</si>
  <si>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</si>
  <si>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</si>
  <si>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</si>
  <si>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</si>
  <si>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</si>
  <si>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</si>
  <si>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</si>
  <si>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</si>
  <si>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</si>
  <si>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</si>
  <si>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</si>
  <si>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</si>
  <si>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</si>
  <si>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</si>
  <si>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</si>
  <si>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</si>
  <si>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</si>
  <si>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</si>
  <si>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</si>
  <si>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</si>
  <si>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</si>
  <si>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</si>
  <si>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</si>
  <si>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</si>
  <si>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</si>
  <si>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</si>
  <si>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</si>
  <si>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</si>
  <si>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</si>
  <si>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</si>
  <si>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</si>
  <si>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</si>
  <si>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</si>
  <si>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</si>
  <si>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</si>
  <si>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</si>
  <si>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</si>
  <si>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</si>
  <si>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</si>
  <si>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</si>
  <si>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</si>
  <si>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</si>
  <si>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</si>
  <si>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</si>
  <si>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</si>
  <si>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</si>
  <si>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</si>
  <si>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</si>
  <si>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</si>
  <si>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</si>
  <si>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</si>
  <si>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</si>
  <si>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</si>
  <si>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</si>
  <si>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</si>
  <si>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</si>
  <si>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</si>
  <si>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</si>
  <si>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</si>
  <si>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</si>
  <si>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</si>
  <si>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</si>
  <si>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</si>
  <si>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</si>
  <si>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</si>
  <si>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</si>
  <si>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</si>
  <si>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</si>
  <si>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</si>
  <si>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</si>
  <si>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</si>
  <si>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</si>
  <si>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</si>
  <si>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</si>
  <si>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</si>
  <si>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</si>
  <si>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</si>
  <si>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</si>
  <si>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</si>
  <si>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</si>
  <si>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</si>
  <si>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</si>
  <si>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</si>
  <si>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</si>
  <si>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</si>
  <si>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</si>
  <si>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</si>
  <si>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</si>
  <si>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</si>
  <si>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</si>
  <si>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</si>
  <si>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</si>
  <si>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</si>
  <si>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</si>
  <si>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</si>
  <si>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</si>
  <si>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</si>
  <si>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</si>
  <si>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</si>
  <si>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</si>
  <si>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</si>
  <si>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</si>
  <si>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</si>
  <si>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</si>
  <si>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</si>
  <si>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</si>
  <si>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</si>
  <si>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</si>
  <si>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</si>
  <si>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</si>
  <si>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</si>
  <si>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</si>
  <si>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</si>
  <si>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</si>
  <si>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</si>
  <si>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</si>
  <si>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</si>
  <si>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</si>
  <si>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</si>
  <si>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</si>
  <si>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</si>
  <si>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</si>
  <si>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</si>
  <si>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</si>
  <si>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</si>
  <si>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</si>
  <si>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</si>
  <si>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</si>
  <si>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</si>
  <si>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</si>
  <si>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</si>
  <si>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</si>
  <si>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</si>
  <si>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</si>
  <si>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</si>
  <si>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</si>
  <si>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</si>
  <si>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</si>
  <si>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</si>
  <si>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</si>
  <si>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</si>
  <si>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</si>
  <si>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</si>
  <si>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</si>
  <si>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</si>
  <si>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</si>
  <si>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</si>
  <si>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</si>
  <si>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</si>
  <si>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</si>
  <si>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</si>
  <si>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</si>
  <si>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</si>
  <si>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</si>
  <si>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</si>
  <si>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</si>
  <si>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</si>
  <si>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</si>
  <si>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</si>
  <si>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</si>
  <si>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</si>
  <si>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</si>
  <si>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</si>
  <si>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</si>
  <si>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</si>
  <si>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</si>
  <si>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</si>
  <si>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</si>
  <si>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</si>
  <si>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</si>
  <si>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</si>
  <si>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</si>
  <si>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</si>
  <si>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</si>
  <si>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</si>
  <si>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</si>
  <si>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</si>
  <si>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</si>
  <si>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</si>
  <si>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</si>
  <si>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</si>
  <si>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</si>
  <si>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</si>
  <si>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</si>
  <si>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</si>
  <si>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</si>
  <si>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</si>
  <si>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</si>
  <si>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</si>
  <si>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</si>
  <si>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</si>
  <si>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</si>
  <si>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</si>
  <si>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</si>
  <si>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</si>
  <si>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</si>
  <si>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</si>
  <si>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</si>
  <si>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</si>
  <si>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</si>
  <si>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</si>
  <si>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</si>
  <si>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</si>
  <si>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</si>
  <si>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</si>
  <si>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</si>
  <si>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</si>
  <si>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</si>
  <si>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</si>
  <si>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</si>
  <si>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</si>
  <si>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</si>
  <si>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</si>
  <si>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</si>
  <si>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</si>
  <si>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</si>
  <si>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</si>
  <si>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</si>
  <si>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</si>
  <si>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</si>
  <si>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</si>
  <si>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</si>
  <si>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</si>
  <si>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</si>
  <si>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</si>
  <si>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</si>
  <si>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</si>
  <si>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</si>
  <si>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</si>
  <si>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</si>
  <si>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</si>
  <si>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</si>
  <si>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</si>
  <si>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</si>
  <si>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</si>
  <si>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</si>
  <si>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</si>
  <si>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</si>
  <si>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</si>
  <si>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</si>
  <si>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</si>
  <si>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</si>
  <si>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</si>
  <si>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</si>
  <si>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</si>
  <si>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</si>
  <si>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</si>
  <si>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</si>
  <si>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</si>
  <si>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</si>
  <si>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</si>
  <si>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</si>
  <si>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</si>
  <si>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</si>
  <si>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</si>
  <si>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</si>
  <si>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</si>
  <si>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</si>
  <si>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</si>
  <si>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</si>
  <si>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</si>
  <si>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</si>
  <si>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</si>
  <si>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</si>
  <si>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</si>
  <si>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</si>
  <si>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</si>
  <si>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</si>
  <si>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</si>
  <si>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</si>
  <si>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</si>
  <si>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</si>
  <si>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</si>
  <si>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</si>
  <si>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</si>
  <si>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</si>
  <si>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</si>
  <si>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</si>
  <si>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</si>
  <si>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</si>
  <si>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</si>
  <si>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</si>
  <si>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</si>
  <si>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</si>
  <si>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</si>
  <si>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</si>
  <si>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</si>
  <si>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</si>
  <si>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</si>
  <si>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</si>
  <si>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</si>
  <si>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</si>
  <si>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</si>
  <si>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</si>
  <si>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</si>
  <si>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</si>
  <si>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</si>
  <si>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</si>
  <si>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</si>
  <si>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</si>
  <si>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</si>
  <si>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</si>
  <si>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</si>
  <si>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</si>
  <si>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</si>
  <si>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</si>
  <si>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</si>
  <si>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</si>
  <si>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</si>
  <si>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</si>
  <si>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</si>
  <si>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</si>
  <si>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</si>
  <si>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</si>
  <si>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</si>
  <si>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</si>
  <si>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</si>
  <si>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</si>
  <si>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</si>
  <si>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</si>
  <si>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</si>
  <si>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</si>
  <si>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</si>
  <si>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</si>
  <si>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</si>
  <si>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</si>
  <si>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</si>
  <si>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</si>
  <si>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</si>
  <si>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</si>
  <si>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</si>
  <si>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</si>
  <si>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</si>
  <si>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</si>
  <si>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</si>
  <si>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</si>
  <si>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</si>
  <si>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</si>
  <si>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</si>
  <si>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</si>
  <si>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</si>
  <si>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</si>
  <si>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</si>
  <si>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</si>
  <si>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</si>
  <si>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</si>
  <si>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</si>
  <si>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</si>
  <si>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</si>
  <si>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</si>
  <si>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</si>
  <si>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</si>
  <si>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</si>
  <si>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</si>
  <si>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</si>
  <si>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</si>
  <si>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</si>
  <si>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</si>
  <si>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</si>
  <si>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</si>
  <si>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</si>
  <si>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</si>
  <si>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</si>
  <si>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</si>
  <si>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</si>
  <si>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</si>
  <si>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</si>
  <si>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</si>
  <si>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</si>
  <si>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</si>
  <si>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</si>
  <si>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</si>
  <si>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</si>
  <si>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</si>
  <si>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</si>
  <si>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</si>
  <si>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</si>
  <si>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</si>
  <si>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</si>
  <si>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</si>
  <si>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</si>
  <si>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</si>
  <si>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</si>
  <si>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</si>
  <si>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</si>
  <si>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</si>
  <si>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</si>
  <si>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</si>
  <si>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</si>
  <si>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</si>
  <si>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</si>
  <si>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</si>
  <si>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</si>
  <si>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</si>
  <si>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</si>
  <si>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</si>
  <si>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</si>
  <si>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</si>
  <si>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</si>
  <si>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</si>
  <si>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</si>
  <si>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</si>
  <si>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</si>
  <si>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</si>
  <si>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</si>
  <si>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</si>
  <si>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</si>
  <si>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</si>
  <si>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</si>
  <si>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</si>
  <si>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</si>
  <si>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</si>
  <si>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</si>
  <si>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</si>
  <si>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</si>
  <si>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</si>
  <si>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</si>
  <si>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</si>
  <si>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</si>
  <si>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</si>
  <si>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</si>
  <si>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</si>
  <si>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</si>
  <si>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</si>
  <si>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</si>
  <si>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</si>
  <si>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</si>
  <si>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</si>
  <si>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</si>
  <si>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</si>
  <si>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</si>
  <si>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</si>
  <si>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</si>
  <si>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</si>
  <si>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</si>
  <si>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</si>
  <si>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</si>
  <si>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</si>
  <si>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</si>
  <si>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</si>
  <si>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</si>
  <si>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</si>
  <si>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</si>
  <si>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</si>
  <si>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</si>
  <si>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</si>
  <si>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</si>
  <si>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</si>
  <si>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</si>
  <si>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</si>
  <si>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</si>
  <si>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</si>
  <si>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</si>
  <si>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</si>
  <si>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</si>
  <si>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</si>
  <si>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</si>
  <si>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</si>
  <si>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</si>
  <si>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</si>
  <si>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</si>
  <si>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</si>
  <si>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</si>
  <si>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</si>
  <si>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</si>
  <si>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</si>
  <si>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</si>
  <si>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</si>
  <si>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</si>
  <si>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</si>
  <si>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</si>
  <si>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</si>
  <si>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</si>
  <si>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</si>
  <si>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</si>
  <si>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</si>
  <si>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</si>
  <si>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</si>
  <si>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</si>
  <si>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</si>
  <si>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</si>
  <si>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</si>
  <si>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</si>
  <si>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</si>
  <si>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</si>
  <si>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</si>
  <si>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</si>
  <si>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</si>
  <si>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</si>
  <si>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</si>
  <si>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</si>
  <si>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</si>
  <si>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</si>
  <si>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</si>
  <si>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</si>
  <si>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</si>
  <si>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</si>
  <si>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</si>
  <si>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</si>
  <si>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</si>
  <si>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</si>
  <si>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</si>
  <si>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</si>
  <si>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</si>
  <si>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</si>
  <si>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</si>
  <si>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</si>
  <si>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</si>
  <si>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</si>
  <si>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</si>
  <si>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</si>
  <si>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</si>
  <si>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</si>
  <si>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</si>
  <si>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</si>
  <si>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</si>
  <si>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</si>
  <si>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</si>
  <si>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</si>
  <si>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</si>
  <si>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</si>
  <si>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</si>
  <si>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</si>
  <si>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</si>
  <si>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</si>
  <si>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</si>
  <si>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</si>
  <si>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</si>
  <si>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</si>
  <si>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</si>
  <si>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</si>
  <si>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</si>
  <si>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</si>
  <si>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</si>
  <si>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</si>
  <si>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</si>
  <si>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</si>
  <si>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</si>
  <si>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</si>
  <si>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</si>
  <si>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</si>
  <si>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</si>
  <si>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</si>
  <si>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</si>
  <si>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</si>
  <si>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</si>
  <si>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</si>
  <si>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</si>
  <si>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</si>
  <si>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</si>
  <si>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</si>
  <si>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</si>
  <si>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</si>
  <si>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</si>
  <si>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</si>
  <si>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</si>
  <si>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</si>
  <si>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</si>
  <si>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</si>
  <si>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</si>
  <si>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</si>
  <si>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</si>
  <si>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</si>
  <si>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</si>
  <si>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</si>
  <si>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</si>
  <si>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</si>
  <si>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</si>
  <si>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</si>
  <si>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</si>
  <si>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</si>
  <si>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</si>
  <si>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</si>
  <si>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</si>
  <si>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</si>
  <si>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</si>
  <si>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</si>
  <si>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</si>
  <si>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</si>
  <si>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</si>
  <si>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</si>
  <si>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</si>
  <si>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</si>
  <si>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</si>
  <si>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</si>
  <si>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</si>
  <si>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</si>
  <si>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</si>
  <si>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</si>
  <si>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</si>
  <si>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</si>
  <si>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</si>
  <si>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</si>
  <si>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</si>
  <si>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</si>
  <si>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</si>
  <si>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</si>
  <si>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</si>
  <si>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</si>
  <si>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</si>
  <si>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</si>
  <si>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</si>
  <si>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</si>
  <si>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</si>
  <si>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</si>
  <si>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</si>
  <si>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</si>
  <si>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</si>
  <si>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</si>
  <si>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</si>
  <si>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</si>
  <si>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</si>
  <si>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</si>
  <si>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</si>
  <si>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</si>
  <si>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</si>
  <si>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</si>
  <si>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</si>
  <si>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</si>
  <si>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</si>
  <si>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</si>
  <si>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</si>
  <si>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</si>
  <si>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</si>
  <si>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</si>
  <si>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</si>
  <si>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</si>
  <si>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</si>
  <si>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</si>
  <si>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</si>
  <si>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</si>
  <si>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</si>
  <si>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</si>
  <si>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</si>
  <si>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</si>
  <si>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</si>
  <si>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</si>
  <si>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</si>
  <si>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</si>
  <si>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</si>
  <si>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</si>
  <si>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</si>
  <si>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</si>
  <si>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</si>
  <si>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</si>
  <si>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</si>
  <si>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</si>
  <si>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</si>
  <si>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</si>
  <si>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</si>
  <si>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</si>
  <si>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</si>
  <si>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</si>
  <si>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</si>
  <si>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</si>
  <si>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</si>
  <si>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</si>
  <si>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</si>
  <si>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</si>
  <si>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</si>
  <si>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</si>
  <si>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</si>
  <si>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</si>
  <si>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</si>
  <si>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</si>
  <si>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</si>
  <si>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</si>
  <si>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</si>
  <si>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</si>
  <si>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</si>
  <si>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</si>
  <si>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</si>
  <si>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</si>
  <si>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</si>
  <si>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</si>
  <si>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</si>
  <si>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</si>
  <si>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</si>
  <si>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</si>
  <si>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</si>
  <si>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</si>
  <si>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</si>
  <si>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</si>
  <si>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</si>
  <si>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</si>
  <si>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</si>
  <si>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</si>
  <si>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</si>
  <si>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</si>
  <si>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</si>
  <si>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</si>
  <si>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</si>
  <si>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</si>
  <si>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</si>
  <si>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</si>
  <si>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</si>
  <si>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</si>
  <si>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</si>
  <si>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</si>
  <si>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</si>
  <si>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</si>
  <si>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</si>
  <si>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</si>
  <si>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</si>
  <si>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</si>
  <si>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</si>
  <si>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</si>
  <si>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</si>
  <si>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</si>
  <si>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</si>
  <si>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</si>
  <si>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</si>
  <si>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</si>
  <si>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</si>
  <si>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</si>
  <si>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</si>
  <si>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</si>
  <si>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</si>
  <si>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</si>
  <si>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</si>
  <si>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</si>
  <si>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</si>
  <si>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</si>
  <si>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</si>
  <si>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</si>
  <si>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</si>
  <si>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</si>
  <si>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</si>
  <si>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</si>
  <si>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</si>
  <si>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</si>
  <si>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</si>
  <si>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</si>
  <si>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</si>
  <si>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</si>
  <si>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</si>
  <si>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</si>
  <si>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</si>
  <si>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</si>
  <si>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</si>
  <si>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</si>
  <si>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</si>
  <si>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</si>
  <si>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</si>
  <si>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</si>
  <si>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</si>
  <si>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</si>
  <si>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</si>
  <si>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</si>
  <si>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</si>
  <si>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</si>
  <si>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</si>
  <si>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</si>
  <si>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</si>
  <si>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</si>
  <si>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</si>
  <si>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</si>
  <si>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</si>
  <si>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</si>
  <si>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</si>
  <si>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</si>
  <si>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</si>
  <si>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</si>
  <si>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</si>
  <si>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</si>
  <si>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</si>
  <si>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</si>
  <si>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</si>
  <si>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</si>
  <si>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</si>
  <si>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</si>
  <si>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</si>
  <si>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</si>
  <si>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</si>
  <si>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</si>
  <si>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</si>
  <si>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</si>
  <si>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</si>
  <si>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</si>
  <si>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</si>
  <si>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</si>
  <si>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</si>
  <si>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</si>
  <si>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</si>
  <si>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</si>
  <si>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</si>
  <si>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</si>
  <si>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</si>
  <si>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</si>
  <si>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</si>
  <si>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</si>
  <si>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</si>
  <si>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</si>
  <si>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</si>
  <si>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</si>
  <si>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</si>
  <si>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</si>
  <si>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</si>
  <si>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</si>
  <si>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</si>
  <si>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</si>
  <si>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</si>
  <si>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</si>
  <si>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</si>
  <si>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</si>
  <si>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</si>
  <si>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</si>
  <si>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</si>
  <si>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</si>
  <si>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</si>
  <si>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</si>
  <si>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</si>
  <si>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</si>
  <si>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</si>
  <si>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</si>
  <si>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</si>
  <si>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</si>
  <si>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</si>
  <si>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</si>
  <si>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</si>
  <si>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</si>
  <si>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</si>
  <si>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</si>
  <si>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</si>
  <si>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</si>
  <si>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</si>
  <si>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</si>
  <si>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</si>
  <si>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</si>
  <si>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</si>
  <si>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</si>
  <si>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</si>
  <si>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</si>
  <si>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</si>
  <si>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</si>
  <si>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</si>
  <si>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</si>
  <si>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</si>
  <si>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</si>
  <si>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</si>
  <si>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</si>
  <si>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</si>
  <si>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</si>
  <si>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</si>
  <si>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</si>
  <si>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</si>
  <si>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</si>
  <si>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</si>
  <si>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</si>
  <si>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</si>
  <si>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</si>
  <si>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</si>
  <si>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</si>
  <si>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</si>
  <si>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</si>
  <si>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</si>
  <si>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</si>
  <si>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</si>
  <si>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</si>
  <si>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</si>
  <si>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</si>
  <si>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</si>
  <si>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</si>
  <si>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</si>
  <si>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</si>
  <si>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</si>
  <si>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</si>
  <si>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</si>
  <si>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</si>
  <si>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</si>
  <si>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</si>
  <si>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</si>
  <si>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</si>
  <si>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</si>
  <si>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</si>
  <si>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</si>
  <si>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</si>
  <si>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</si>
  <si>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</si>
  <si>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</si>
  <si>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</si>
  <si>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</si>
  <si>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</si>
  <si>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</si>
  <si>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</si>
  <si>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</si>
  <si>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</si>
  <si>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</si>
  <si>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</si>
  <si>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</si>
  <si>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</si>
  <si>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</si>
  <si>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</si>
  <si>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</si>
  <si>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</si>
  <si>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</si>
  <si>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</si>
  <si>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</si>
  <si>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</si>
  <si>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</si>
  <si>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</si>
  <si>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</si>
  <si>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</si>
  <si>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</si>
  <si>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</si>
  <si>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</si>
  <si>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</si>
  <si>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</si>
  <si>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</si>
  <si>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</si>
  <si>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</si>
  <si>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</si>
  <si>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</si>
  <si>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</si>
  <si>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</si>
  <si>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</si>
  <si>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</si>
  <si>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</si>
  <si>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</si>
  <si>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</si>
  <si>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</si>
  <si>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</si>
  <si>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</si>
  <si>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</si>
  <si>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</si>
  <si>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</si>
  <si>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</si>
  <si>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</si>
  <si>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</si>
  <si>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</si>
  <si>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</si>
  <si>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</si>
  <si>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</si>
  <si>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</si>
  <si>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</si>
  <si>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</si>
  <si>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</si>
  <si>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</si>
  <si>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</si>
  <si>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</si>
  <si>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</si>
  <si>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</si>
  <si>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</si>
  <si>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</si>
  <si>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</si>
  <si>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</si>
  <si>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</si>
  <si>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</si>
  <si>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</si>
  <si>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</si>
  <si>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</si>
  <si>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</si>
  <si>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</si>
  <si>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</si>
  <si>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</si>
  <si>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</si>
  <si>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</si>
  <si>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</si>
  <si>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</si>
  <si>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</si>
  <si>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</si>
  <si>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</si>
  <si>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</si>
  <si>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</si>
  <si>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</si>
  <si>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</si>
  <si>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</si>
  <si>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</si>
  <si>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</si>
  <si>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</si>
  <si>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</si>
  <si>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</si>
  <si>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</si>
  <si>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</si>
  <si>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</si>
  <si>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</si>
  <si>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</si>
  <si>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</si>
  <si>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</si>
  <si>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</si>
  <si>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</si>
  <si>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</si>
  <si>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</si>
  <si>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</si>
  <si>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</si>
  <si>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</si>
  <si>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</si>
  <si>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</si>
  <si>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</si>
  <si>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</si>
  <si>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</si>
  <si>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</si>
  <si>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</si>
  <si>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</si>
  <si>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</si>
  <si>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</si>
  <si>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</si>
  <si>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</si>
  <si>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</si>
  <si>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</si>
  <si>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</si>
  <si>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</si>
  <si>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</si>
  <si>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</si>
  <si>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</si>
  <si>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</si>
  <si>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</si>
  <si>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</si>
  <si>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</si>
  <si>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</si>
  <si>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</si>
  <si>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</si>
  <si>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</si>
  <si>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</si>
  <si>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</si>
  <si>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</si>
  <si>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</si>
  <si>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</si>
  <si>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</si>
  <si>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</si>
  <si>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</si>
  <si>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</si>
  <si>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</si>
  <si>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</si>
  <si>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</si>
  <si>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</si>
  <si>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</si>
  <si>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</si>
  <si>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</si>
  <si>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</si>
  <si>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</si>
  <si>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</si>
  <si>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</si>
  <si>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</si>
  <si>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</si>
  <si>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</si>
  <si>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</si>
  <si>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</si>
  <si>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</si>
  <si>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</si>
  <si>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</si>
  <si>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</si>
  <si>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</si>
  <si>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</si>
  <si>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</si>
  <si>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</si>
  <si>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</si>
  <si>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</si>
  <si>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</si>
  <si>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</si>
  <si>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</si>
  <si>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</si>
  <si>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</si>
  <si>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</si>
  <si>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</si>
  <si>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</si>
  <si>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</si>
  <si>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</si>
  <si>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</si>
  <si>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</si>
  <si>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</si>
  <si>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</si>
  <si>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</si>
  <si>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</si>
  <si>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</si>
  <si>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</si>
  <si>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</si>
  <si>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</si>
  <si>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</si>
  <si>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</si>
  <si>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</si>
  <si>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</si>
  <si>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</si>
  <si>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</si>
  <si>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</si>
  <si>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</si>
  <si>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</si>
  <si>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</si>
  <si>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</si>
  <si>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</si>
  <si>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</si>
  <si>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</si>
  <si>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</si>
  <si>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</si>
  <si>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</si>
  <si>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</si>
  <si>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</si>
  <si>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</si>
  <si>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</si>
  <si>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</si>
  <si>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</si>
  <si>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</si>
  <si>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</si>
  <si>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</si>
  <si>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</si>
  <si>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</si>
  <si>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</si>
  <si>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</si>
  <si>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</si>
  <si>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</si>
  <si>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</si>
  <si>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</si>
  <si>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</si>
  <si>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</si>
  <si>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</si>
  <si>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</si>
  <si>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</si>
  <si>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</si>
  <si>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</si>
  <si>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</si>
  <si>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</si>
  <si>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</si>
  <si>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</si>
  <si>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</si>
  <si>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</si>
  <si>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</si>
  <si>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</si>
  <si>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</si>
  <si>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</si>
  <si>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</si>
  <si>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</si>
  <si>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</si>
  <si>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</si>
  <si>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</si>
  <si>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</si>
  <si>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</si>
  <si>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</si>
  <si>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</si>
  <si>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</si>
  <si>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</si>
  <si>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</si>
  <si>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</si>
  <si>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</si>
  <si>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</si>
  <si>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</si>
  <si>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</si>
  <si>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</si>
  <si>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</si>
  <si>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</si>
  <si>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</si>
  <si>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</si>
  <si>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</si>
  <si>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</si>
  <si>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</si>
  <si>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</si>
  <si>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</si>
  <si>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</si>
  <si>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</si>
  <si>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</si>
  <si>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</si>
  <si>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</si>
  <si>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</si>
  <si>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</si>
  <si>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</si>
  <si>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</si>
  <si>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</si>
  <si>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</si>
  <si>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</si>
  <si>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</si>
  <si>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</si>
  <si>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</si>
  <si>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</si>
  <si>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</si>
  <si>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</si>
  <si>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</si>
  <si>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</si>
  <si>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</si>
  <si>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</si>
  <si>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</si>
  <si>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</si>
  <si>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</si>
  <si>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</si>
  <si>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</si>
  <si>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</si>
  <si>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</si>
  <si>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</si>
  <si>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</si>
  <si>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</si>
  <si>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</si>
  <si>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</si>
  <si>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</si>
  <si>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</si>
  <si>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</si>
  <si>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</si>
  <si>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</si>
  <si>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</si>
  <si>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</si>
  <si>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</si>
  <si>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</si>
  <si>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</si>
  <si>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</si>
  <si>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</si>
  <si>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</si>
  <si>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</si>
  <si>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</si>
  <si>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</si>
  <si>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</si>
  <si>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</si>
  <si>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</si>
  <si>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</si>
  <si>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</si>
  <si>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</si>
  <si>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</si>
  <si>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</si>
  <si>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</si>
  <si>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</si>
  <si>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</si>
  <si>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</si>
  <si>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</si>
  <si>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</si>
  <si>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</si>
  <si>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</si>
  <si>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</si>
  <si>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</si>
  <si>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</si>
  <si>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</si>
  <si>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</si>
  <si>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</si>
  <si>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</si>
  <si>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</si>
  <si>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</si>
  <si>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</si>
  <si>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</si>
  <si>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</si>
  <si>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</si>
  <si>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</si>
  <si>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</si>
  <si>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</si>
  <si>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</si>
  <si>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</si>
  <si>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</si>
  <si>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</si>
  <si>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</si>
  <si>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</si>
  <si>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</si>
  <si>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</si>
  <si>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</si>
  <si>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</si>
  <si>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</si>
  <si>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</si>
  <si>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</si>
  <si>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</si>
  <si>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</si>
  <si>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</si>
  <si>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</si>
  <si>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</si>
  <si>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</si>
  <si>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</si>
  <si>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</si>
  <si>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</si>
  <si>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</si>
  <si>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</si>
  <si>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</si>
  <si>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</si>
  <si>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</si>
  <si>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</si>
  <si>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</si>
  <si>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</si>
  <si>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</si>
  <si>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</si>
  <si>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</si>
  <si>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</si>
  <si>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</si>
  <si>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</si>
  <si>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</si>
  <si>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</si>
  <si>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</si>
  <si>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</si>
  <si>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</si>
  <si>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</si>
  <si>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</si>
  <si>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</si>
  <si>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</si>
  <si>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</si>
  <si>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</si>
  <si>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</si>
  <si>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</si>
  <si>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</si>
  <si>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</si>
  <si>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</si>
  <si>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</si>
  <si>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</si>
  <si>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</si>
  <si>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</si>
  <si>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</si>
  <si>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</si>
  <si>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</si>
  <si>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</si>
  <si>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</si>
  <si>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</si>
  <si>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</si>
  <si>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</si>
  <si>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</si>
  <si>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</si>
  <si>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</si>
  <si>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</si>
  <si>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</si>
  <si>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</si>
  <si>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</si>
  <si>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</si>
  <si>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</si>
  <si>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</si>
  <si>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</si>
  <si>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</si>
  <si>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</si>
  <si>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</si>
  <si>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</si>
  <si>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</si>
  <si>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</si>
  <si>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</si>
  <si>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</si>
  <si>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</si>
  <si>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</si>
  <si>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</si>
  <si>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</si>
  <si>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</si>
  <si>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</si>
  <si>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</si>
  <si>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</si>
  <si>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</si>
  <si>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</si>
  <si>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</si>
  <si>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</si>
  <si>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</si>
  <si>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</si>
  <si>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</si>
  <si>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</si>
  <si>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</si>
  <si>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</si>
  <si>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</si>
  <si>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</si>
  <si>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</si>
  <si>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</si>
  <si>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</si>
  <si>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</si>
  <si>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</si>
  <si>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</si>
  <si>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</si>
  <si>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</si>
  <si>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</si>
  <si>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</si>
  <si>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</si>
  <si>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</si>
  <si>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</si>
  <si>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</si>
  <si>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</si>
  <si>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</si>
  <si>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</si>
  <si>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</si>
  <si>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</si>
  <si>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</si>
  <si>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</si>
  <si>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</si>
  <si>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</si>
  <si>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</si>
  <si>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</si>
  <si>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</si>
  <si>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</si>
  <si>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</si>
  <si>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</si>
  <si>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</si>
  <si>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</si>
  <si>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</si>
  <si>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</si>
  <si>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</si>
  <si>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</si>
  <si>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</si>
  <si>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</si>
  <si>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</si>
  <si>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</si>
  <si>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</si>
  <si>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</si>
  <si>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</si>
  <si>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</si>
  <si>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</si>
  <si>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</si>
  <si>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</si>
  <si>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</si>
  <si>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</si>
  <si>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</si>
  <si>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</si>
  <si>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</si>
  <si>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</si>
  <si>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</si>
  <si>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</si>
  <si>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</si>
  <si>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</si>
  <si>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</si>
  <si>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</si>
  <si>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</si>
  <si>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</si>
  <si>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</si>
  <si>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</si>
  <si>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</si>
  <si>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</si>
  <si>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</si>
  <si>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</si>
  <si>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</si>
  <si>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</si>
  <si>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</si>
  <si>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</si>
  <si>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</si>
  <si>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</si>
  <si>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</si>
  <si>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</si>
  <si>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</si>
  <si>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</si>
  <si>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</si>
  <si>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</si>
  <si>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</si>
  <si>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</si>
  <si>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</si>
  <si>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</si>
  <si>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</si>
  <si>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</si>
  <si>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</si>
  <si>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</si>
  <si>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</si>
  <si>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</si>
  <si>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</si>
  <si>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</si>
  <si>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</si>
  <si>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</si>
  <si>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</si>
  <si>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</si>
  <si>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</si>
  <si>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</si>
  <si>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</si>
  <si>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</si>
  <si>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</si>
  <si>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</si>
  <si>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</si>
  <si>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</si>
  <si>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</si>
  <si>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</si>
  <si>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</si>
  <si>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</si>
  <si>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</si>
  <si>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</si>
  <si>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</si>
  <si>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</si>
  <si>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</si>
  <si>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</si>
  <si>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</si>
  <si>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</si>
  <si>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</si>
  <si>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</si>
  <si>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</si>
  <si>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</si>
  <si>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</si>
  <si>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</si>
  <si>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</si>
  <si>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</si>
  <si>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</si>
  <si>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</si>
  <si>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</si>
  <si>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</si>
  <si>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</si>
  <si>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</si>
  <si>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</si>
  <si>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</si>
  <si>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</si>
  <si>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</si>
  <si>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</si>
  <si>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</si>
  <si>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</si>
  <si>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</si>
  <si>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</si>
  <si>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</si>
  <si>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</si>
  <si>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</si>
  <si>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</si>
  <si>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</si>
  <si>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</si>
  <si>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</si>
  <si>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</si>
  <si>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</si>
  <si>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</si>
  <si>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</si>
  <si>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</si>
  <si>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</si>
  <si>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</si>
  <si>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</si>
  <si>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</si>
  <si>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</si>
  <si>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</si>
  <si>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</si>
  <si>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</si>
  <si>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</si>
  <si>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</si>
  <si>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</si>
  <si>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</si>
  <si>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</si>
  <si>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</si>
  <si>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</si>
  <si>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</si>
  <si>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</si>
  <si>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</si>
  <si>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</si>
  <si>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</si>
  <si>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</si>
  <si>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</si>
  <si>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</si>
  <si>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</si>
  <si>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</si>
  <si>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</si>
  <si>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</si>
  <si>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</si>
  <si>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</si>
  <si>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</si>
  <si>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</si>
  <si>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</si>
  <si>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</si>
  <si>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</si>
  <si>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</si>
  <si>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</si>
  <si>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</si>
  <si>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</si>
  <si>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</si>
  <si>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</si>
  <si>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</si>
  <si>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</si>
  <si>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</si>
  <si>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</si>
  <si>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</si>
  <si>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</si>
  <si>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</si>
  <si>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</si>
  <si>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</si>
  <si>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</si>
  <si>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</si>
  <si>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</si>
  <si>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</si>
  <si>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</si>
  <si>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</si>
  <si>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</si>
  <si>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</si>
  <si>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</si>
  <si>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</si>
  <si>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</si>
  <si>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</si>
  <si>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</si>
  <si>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</si>
  <si>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</si>
  <si>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</si>
  <si>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</si>
  <si>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</si>
  <si>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</si>
  <si>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</si>
  <si>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</si>
  <si>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</si>
  <si>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</si>
  <si>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</si>
  <si>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</si>
  <si>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</si>
  <si>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</si>
  <si>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</si>
  <si>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</si>
  <si>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</si>
  <si>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</si>
  <si>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</si>
  <si>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</si>
  <si>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</si>
  <si>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</si>
  <si>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</si>
  <si>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</si>
  <si>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</si>
  <si>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</si>
  <si>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</si>
  <si>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</si>
  <si>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</si>
  <si>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</si>
  <si>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</si>
  <si>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</si>
  <si>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</si>
  <si>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</si>
  <si>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</si>
  <si>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</si>
  <si>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</si>
  <si>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</si>
  <si>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</si>
  <si>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</si>
  <si>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</si>
  <si>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</si>
  <si>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</si>
  <si>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</si>
  <si>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</si>
  <si>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</si>
  <si>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</si>
  <si>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</si>
  <si>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</si>
  <si>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</si>
  <si>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</si>
  <si>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</si>
  <si>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</si>
  <si>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</si>
  <si>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</si>
  <si>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</si>
  <si>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</si>
  <si>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</si>
  <si>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</si>
  <si>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</si>
  <si>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</si>
  <si>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</si>
  <si>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</si>
  <si>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</si>
  <si>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</si>
  <si>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</si>
  <si>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</si>
  <si>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</si>
  <si>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</si>
  <si>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</si>
  <si>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</si>
  <si>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</si>
  <si>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</si>
  <si>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</si>
  <si>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</si>
  <si>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</si>
  <si>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</si>
  <si>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</si>
  <si>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</si>
  <si>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</si>
  <si>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</si>
  <si>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</si>
  <si>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</si>
  <si>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</si>
  <si>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</si>
  <si>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</si>
  <si>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</si>
  <si>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</si>
  <si>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</si>
  <si>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</si>
  <si>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</si>
  <si>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</si>
  <si>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</si>
  <si>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</si>
  <si>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</si>
  <si>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</si>
  <si>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</si>
  <si>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</si>
  <si>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</si>
  <si>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</si>
  <si>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</si>
  <si>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</si>
  <si>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</si>
  <si>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</si>
  <si>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</si>
  <si>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</si>
  <si>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</si>
  <si>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</si>
  <si>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</si>
  <si>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</si>
  <si>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</si>
  <si>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</si>
  <si>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</si>
  <si>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</si>
  <si>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</si>
  <si>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</si>
  <si>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</si>
  <si>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</si>
  <si>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</si>
  <si>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</si>
  <si>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</si>
  <si>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</si>
  <si>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</si>
  <si>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</si>
  <si>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</si>
  <si>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</si>
  <si>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</si>
  <si>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</si>
  <si>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</si>
  <si>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</si>
  <si>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</si>
  <si>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</si>
  <si>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</si>
  <si>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</si>
  <si>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</si>
  <si>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</si>
  <si>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</si>
  <si>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</si>
  <si>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</si>
  <si>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</si>
  <si>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</si>
  <si>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</si>
  <si>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</si>
  <si>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</si>
  <si>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</si>
  <si>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</si>
  <si>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</si>
  <si>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</si>
  <si>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</si>
  <si>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</si>
  <si>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</si>
  <si>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</si>
  <si>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</si>
  <si>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</si>
  <si>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</si>
  <si>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</si>
  <si>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</si>
  <si>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</si>
  <si>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</si>
  <si>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</si>
  <si>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</si>
  <si>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</si>
  <si>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</si>
  <si>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</si>
  <si>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</si>
  <si>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</si>
  <si>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</si>
  <si>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</si>
  <si>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</si>
  <si>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</si>
  <si>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</si>
  <si>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</si>
  <si>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</si>
  <si>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</si>
  <si>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</si>
  <si>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</si>
  <si>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</si>
  <si>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</si>
  <si>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</si>
  <si>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</si>
  <si>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</si>
  <si>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</si>
  <si>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</si>
  <si>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</si>
  <si>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</si>
  <si>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</si>
  <si>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</si>
  <si>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</si>
  <si>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</si>
  <si>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</si>
  <si>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</si>
  <si>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</si>
  <si>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</si>
  <si>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</si>
  <si>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</si>
  <si>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</si>
  <si>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</si>
  <si>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</si>
  <si>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</si>
  <si>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</si>
  <si>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</si>
  <si>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</si>
  <si>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</si>
  <si>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</si>
  <si>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</si>
  <si>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</si>
  <si>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</si>
  <si>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</si>
  <si>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</si>
  <si>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</si>
  <si>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</si>
  <si>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</si>
  <si>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</si>
  <si>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</si>
  <si>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</si>
  <si>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</si>
  <si>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</si>
  <si>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</si>
  <si>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</si>
  <si>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</si>
  <si>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</si>
  <si>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</si>
  <si>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</si>
  <si>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</si>
  <si>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</si>
  <si>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</si>
  <si>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</si>
  <si>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</si>
  <si>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</si>
  <si>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</si>
  <si>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</si>
  <si>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</si>
  <si>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</si>
  <si>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</si>
  <si>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</si>
  <si>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</si>
  <si>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</si>
  <si>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</si>
  <si>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</si>
  <si>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</si>
  <si>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</si>
  <si>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</si>
  <si>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</si>
  <si>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</si>
  <si>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</si>
  <si>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</si>
  <si>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</si>
  <si>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</si>
  <si>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</si>
  <si>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</si>
  <si>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</si>
  <si>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</si>
  <si>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</si>
  <si>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</si>
  <si>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</si>
  <si>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</si>
  <si>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</si>
  <si>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</si>
  <si>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</si>
  <si>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</si>
  <si>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</si>
  <si>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</si>
  <si>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</si>
  <si>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</si>
  <si>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</si>
  <si>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</si>
  <si>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</si>
  <si>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</si>
  <si>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</si>
  <si>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</si>
  <si>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</si>
  <si>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</si>
  <si>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</si>
  <si>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</si>
  <si>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</si>
  <si>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</si>
  <si>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</si>
  <si>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</si>
  <si>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</si>
  <si>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</si>
  <si>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</si>
  <si>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</si>
  <si>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</si>
  <si>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</si>
  <si>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</si>
  <si>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</si>
  <si>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</si>
  <si>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</si>
  <si>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</si>
  <si>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</si>
  <si>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</si>
  <si>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</si>
  <si>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</si>
  <si>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</si>
  <si>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</si>
  <si>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</si>
  <si>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</si>
  <si>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</si>
  <si>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</si>
  <si>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</si>
  <si>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</si>
  <si>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</si>
  <si>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</si>
  <si>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</si>
  <si>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</si>
  <si>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</si>
  <si>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</si>
  <si>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</si>
  <si>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</si>
  <si>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</si>
  <si>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</si>
  <si>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</si>
  <si>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</si>
  <si>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</si>
  <si>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</si>
  <si>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</si>
  <si>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</si>
  <si>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</si>
  <si>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</si>
  <si>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</si>
  <si>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</si>
  <si>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</si>
  <si>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</si>
  <si>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</si>
  <si>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</si>
  <si>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</si>
  <si>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</si>
  <si>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</si>
  <si>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</si>
  <si>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</si>
  <si>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</si>
  <si>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</si>
  <si>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</si>
  <si>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</si>
  <si>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</si>
  <si>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</si>
  <si>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</si>
  <si>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</si>
  <si>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</si>
  <si>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</si>
  <si>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</si>
  <si>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</si>
  <si>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</si>
  <si>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</si>
  <si>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</si>
  <si>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</si>
  <si>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</si>
  <si>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</si>
  <si>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</si>
  <si>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</si>
  <si>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</si>
  <si>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</si>
  <si>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</si>
  <si>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</si>
  <si>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</si>
  <si>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</si>
  <si>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</si>
  <si>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</si>
  <si>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</si>
  <si>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</si>
  <si>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</si>
  <si>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</si>
  <si>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</si>
  <si>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</si>
  <si>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</si>
  <si>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</si>
  <si>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</si>
  <si>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</si>
  <si>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</si>
  <si>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</si>
  <si>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</si>
  <si>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</si>
  <si>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</si>
  <si>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</si>
  <si>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</si>
  <si>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</si>
  <si>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</si>
  <si>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</si>
  <si>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</si>
  <si>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</si>
  <si>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</si>
  <si>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</si>
  <si>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</si>
  <si>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</si>
  <si>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</si>
  <si>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</si>
  <si>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</si>
  <si>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</si>
  <si>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</si>
  <si>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</si>
  <si>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</si>
  <si>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</si>
  <si>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</si>
  <si>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</si>
  <si>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</si>
  <si>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</si>
  <si>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</si>
  <si>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</si>
  <si>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</si>
  <si>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</si>
  <si>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</si>
  <si>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</si>
  <si>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</si>
  <si>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</si>
  <si>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</si>
  <si>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</si>
  <si>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</si>
  <si>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</si>
  <si>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</si>
  <si>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</si>
  <si>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</si>
  <si>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</si>
  <si>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</si>
  <si>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</si>
  <si>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</si>
  <si>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</si>
  <si>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</si>
  <si>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</si>
  <si>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</si>
  <si>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</si>
  <si>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</si>
  <si>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</si>
  <si>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</si>
  <si>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</si>
  <si>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</si>
  <si>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</si>
  <si>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</si>
  <si>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</si>
  <si>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</si>
  <si>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</si>
  <si>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</si>
  <si>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</si>
  <si>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</si>
  <si>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</si>
  <si>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</si>
  <si>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</si>
  <si>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</si>
  <si>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</si>
  <si>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</si>
  <si>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</si>
  <si>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</si>
  <si>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</si>
  <si>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</si>
  <si>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</si>
  <si>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</si>
  <si>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</si>
  <si>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</si>
  <si>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</si>
  <si>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</si>
  <si>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</si>
  <si>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</si>
  <si>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</si>
  <si>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</si>
  <si>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</si>
  <si>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</si>
  <si>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</si>
  <si>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</si>
  <si>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</si>
  <si>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</si>
  <si>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</si>
  <si>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</si>
  <si>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</si>
  <si>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</si>
  <si>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</si>
  <si>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</si>
  <si>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</si>
  <si>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</si>
  <si>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</si>
  <si>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</si>
  <si>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</si>
  <si>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</si>
  <si>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</si>
  <si>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</si>
  <si>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</si>
  <si>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</si>
  <si>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</si>
  <si>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</si>
  <si>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</si>
  <si>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</si>
  <si>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</si>
  <si>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</si>
  <si>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</si>
  <si>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</si>
  <si>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</si>
  <si>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</si>
  <si>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</si>
  <si>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</si>
  <si>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</si>
  <si>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</si>
  <si>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</si>
  <si>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</si>
  <si>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</si>
  <si>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</si>
  <si>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</si>
  <si>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</si>
  <si>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</si>
  <si>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</si>
  <si>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</si>
  <si>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</si>
  <si>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</si>
  <si>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</si>
  <si>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</si>
  <si>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</si>
  <si>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</si>
  <si>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</si>
  <si>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</si>
  <si>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</si>
  <si>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</si>
  <si>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</si>
  <si>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</si>
  <si>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</si>
  <si>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</si>
  <si>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</si>
  <si>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</si>
  <si>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</si>
  <si>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</si>
  <si>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</si>
  <si>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</si>
  <si>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</si>
  <si>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</si>
  <si>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</si>
  <si>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</si>
  <si>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</si>
  <si>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</si>
  <si>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</si>
  <si>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</si>
  <si>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</si>
  <si>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</si>
  <si>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</si>
  <si>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</si>
  <si>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</si>
  <si>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</si>
  <si>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</si>
  <si>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</si>
  <si>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</si>
  <si>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</si>
  <si>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</si>
  <si>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</si>
  <si>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</si>
  <si>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</si>
  <si>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</si>
  <si>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</si>
  <si>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</si>
  <si>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</si>
  <si>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</si>
  <si>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</si>
  <si>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</si>
  <si>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</si>
  <si>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</si>
  <si>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</si>
  <si>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</si>
  <si>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</si>
  <si>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</si>
  <si>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</si>
  <si>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</si>
  <si>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</si>
  <si>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</si>
  <si>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</si>
  <si>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</si>
  <si>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</si>
  <si>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</si>
  <si>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</si>
  <si>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</si>
  <si>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</si>
  <si>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</si>
  <si>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</si>
  <si>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</si>
  <si>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</si>
  <si>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</si>
  <si>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</si>
  <si>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</si>
  <si>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</si>
  <si>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</si>
  <si>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</si>
  <si>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</si>
  <si>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</si>
  <si>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</si>
  <si>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</si>
  <si>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</si>
  <si>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</si>
  <si>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</si>
  <si>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</si>
  <si>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</si>
  <si>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</si>
  <si>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</si>
  <si>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</si>
  <si>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</si>
  <si>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</si>
  <si>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</si>
  <si>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</si>
  <si>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</si>
  <si>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</si>
  <si>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</si>
  <si>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</si>
  <si>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</si>
  <si>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</si>
  <si>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</si>
  <si>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</si>
  <si>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</si>
  <si>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</si>
  <si>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</si>
  <si>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</si>
  <si>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</si>
  <si>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</si>
  <si>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</si>
  <si>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</si>
  <si>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</si>
  <si>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</si>
  <si>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</si>
  <si>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</si>
  <si>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</si>
  <si>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</si>
  <si>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</si>
  <si>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</si>
  <si>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</si>
  <si>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</si>
  <si>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</si>
  <si>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</si>
  <si>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</si>
  <si>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</si>
  <si>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</si>
  <si>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</si>
  <si>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</si>
  <si>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</si>
  <si>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</si>
  <si>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</si>
  <si>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</si>
  <si>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</si>
  <si>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</si>
  <si>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</si>
  <si>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</si>
  <si>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</si>
  <si>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</si>
  <si>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</si>
  <si>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</si>
  <si>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</si>
  <si>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</si>
  <si>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</si>
  <si>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</si>
  <si>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</si>
  <si>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</si>
  <si>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</si>
  <si>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</si>
  <si>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</si>
  <si>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</si>
  <si>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</si>
  <si>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</si>
  <si>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</si>
  <si>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</si>
  <si>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</si>
  <si>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</si>
  <si>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</si>
  <si>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</si>
  <si>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</si>
  <si>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</si>
  <si>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</si>
  <si>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</si>
  <si>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</si>
  <si>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</si>
  <si>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</si>
  <si>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</si>
  <si>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</si>
  <si>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</si>
  <si>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</si>
  <si>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</si>
  <si>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</si>
  <si>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</si>
  <si>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</si>
  <si>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</si>
  <si>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</si>
  <si>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</si>
  <si>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</si>
  <si>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</si>
  <si>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</si>
  <si>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</si>
  <si>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</si>
  <si>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</si>
  <si>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</si>
  <si>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</si>
  <si>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</si>
  <si>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</si>
  <si>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</si>
  <si>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</si>
  <si>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</si>
  <si>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</si>
  <si>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</si>
  <si>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</si>
  <si>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</si>
  <si>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</si>
  <si>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</si>
  <si>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</si>
  <si>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</si>
  <si>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</si>
  <si>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</si>
  <si>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</si>
  <si>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</si>
  <si>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</si>
  <si>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</si>
  <si>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</si>
  <si>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</si>
  <si>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</si>
  <si>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</si>
  <si>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</si>
  <si>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</si>
  <si>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</si>
  <si>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</si>
  <si>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</si>
  <si>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</si>
  <si>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</si>
  <si>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</si>
  <si>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</si>
  <si>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</si>
  <si>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</si>
  <si>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</si>
  <si>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</si>
  <si>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</si>
  <si>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</si>
  <si>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</si>
  <si>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</si>
  <si>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</si>
  <si>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</si>
  <si>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</si>
  <si>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</si>
  <si>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</si>
  <si>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</si>
  <si>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</si>
  <si>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</si>
  <si>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</si>
  <si>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</si>
  <si>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</si>
  <si>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</si>
  <si>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</si>
  <si>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</si>
  <si>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</si>
  <si>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</si>
  <si>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</si>
  <si>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</si>
  <si>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</si>
  <si>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</si>
  <si>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</si>
  <si>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</si>
  <si>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</si>
  <si>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</si>
  <si>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</si>
  <si>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</si>
  <si>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</si>
  <si>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</si>
  <si>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</si>
  <si>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</si>
  <si>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</si>
  <si>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</si>
  <si>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</si>
  <si>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</si>
  <si>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</si>
  <si>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</si>
  <si>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</si>
  <si>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</si>
  <si>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</si>
  <si>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</si>
  <si>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</si>
  <si>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</si>
  <si>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</si>
  <si>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</si>
  <si>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</si>
  <si>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</si>
  <si>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</si>
  <si>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</si>
  <si>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</si>
  <si>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</si>
  <si>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</si>
  <si>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</si>
  <si>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</si>
  <si>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</si>
  <si>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</si>
  <si>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</si>
  <si>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</si>
  <si>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</si>
  <si>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</si>
  <si>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</si>
  <si>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</si>
  <si>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</si>
  <si>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</si>
  <si>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</si>
  <si>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</si>
  <si>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</si>
  <si>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</si>
  <si>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</si>
  <si>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</si>
  <si>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</si>
  <si>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</si>
  <si>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</si>
  <si>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</si>
  <si>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</si>
  <si>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</si>
  <si>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</si>
  <si>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</si>
  <si>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</si>
  <si>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</si>
  <si>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</si>
  <si>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</si>
  <si>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</si>
  <si>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</si>
  <si>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</si>
  <si>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</si>
  <si>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</si>
  <si>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</si>
  <si>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</si>
  <si>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</si>
  <si>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</si>
  <si>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</si>
  <si>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</si>
  <si>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</si>
  <si>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</si>
  <si>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</si>
  <si>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</si>
  <si>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</si>
  <si>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</si>
  <si>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</si>
  <si>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</si>
  <si>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</si>
  <si>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</si>
  <si>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</si>
  <si>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</si>
  <si>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</si>
  <si>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</si>
  <si>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</si>
  <si>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</si>
  <si>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</si>
  <si>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</si>
  <si>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</si>
  <si>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</si>
  <si>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</si>
  <si>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</si>
  <si>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</si>
  <si>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</si>
  <si>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</si>
  <si>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</si>
  <si>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</si>
  <si>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</si>
  <si>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</si>
  <si>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</si>
  <si>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</si>
  <si>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</si>
  <si>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</si>
  <si>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</si>
  <si>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</si>
  <si>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</si>
  <si>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</si>
  <si>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</si>
  <si>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</si>
  <si>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</si>
  <si>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</si>
  <si>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</si>
  <si>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</si>
  <si>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</si>
  <si>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</si>
  <si>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</si>
  <si>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</si>
  <si>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</si>
  <si>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</si>
  <si>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</si>
  <si>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</si>
  <si>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</si>
  <si>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</si>
  <si>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</si>
  <si>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</si>
  <si>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</si>
  <si>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</si>
  <si>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</si>
  <si>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</si>
  <si>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</si>
  <si>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</si>
  <si>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</si>
  <si>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</si>
  <si>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</si>
  <si>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</si>
  <si>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</si>
  <si>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</si>
  <si>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</si>
  <si>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</si>
  <si>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</si>
  <si>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</si>
  <si>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</si>
  <si>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</si>
  <si>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</si>
  <si>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</si>
  <si>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</si>
  <si>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</si>
  <si>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</si>
  <si>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</si>
  <si>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</si>
  <si>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</si>
  <si>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</si>
  <si>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</si>
  <si>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</si>
  <si>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</si>
  <si>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</si>
  <si>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</si>
  <si>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</si>
  <si>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</si>
  <si>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</si>
  <si>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</si>
  <si>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</si>
  <si>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</si>
  <si>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</si>
  <si>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</si>
  <si>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</si>
  <si>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</si>
  <si>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</si>
  <si>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</si>
  <si>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</si>
  <si>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</si>
  <si>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</si>
  <si>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</si>
  <si>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</si>
  <si>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</si>
  <si>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</si>
  <si>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</si>
  <si>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</si>
  <si>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</si>
  <si>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</si>
  <si>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</si>
  <si>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</si>
  <si>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</si>
  <si>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</si>
  <si>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</si>
  <si>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</si>
  <si>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</si>
  <si>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</si>
  <si>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</si>
  <si>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</si>
  <si>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</si>
  <si>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</si>
  <si>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</si>
  <si>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</si>
  <si>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</si>
  <si>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</si>
  <si>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</si>
  <si>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</si>
  <si>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</si>
  <si>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</si>
  <si>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</si>
  <si>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</si>
  <si>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</si>
  <si>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</si>
  <si>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</si>
  <si>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</si>
  <si>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</si>
  <si>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</si>
  <si>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</si>
  <si>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</si>
  <si>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</si>
  <si>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</si>
  <si>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</si>
  <si>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</si>
  <si>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</si>
  <si>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</si>
  <si>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</si>
  <si>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</si>
  <si>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</si>
  <si>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</si>
  <si>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</si>
  <si>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</si>
  <si>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</si>
  <si>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</si>
  <si>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</si>
  <si>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</si>
  <si>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</si>
  <si>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</si>
  <si>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</si>
  <si>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</si>
  <si>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</si>
  <si>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</si>
  <si>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</si>
  <si>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</si>
  <si>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</si>
  <si>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</si>
  <si>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</si>
  <si>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</si>
  <si>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</si>
  <si>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</si>
  <si>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</si>
  <si>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</si>
  <si>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</si>
  <si>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</si>
  <si>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</si>
  <si>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</si>
  <si>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</si>
  <si>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</si>
  <si>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</si>
  <si>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</si>
  <si>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</si>
  <si>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</si>
  <si>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</si>
  <si>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</si>
  <si>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</si>
  <si>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</si>
  <si>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</si>
  <si>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</si>
  <si>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</si>
  <si>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</si>
  <si>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</si>
  <si>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</si>
  <si>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</si>
  <si>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</si>
  <si>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</si>
  <si>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</si>
  <si>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</si>
  <si>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</si>
  <si>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</si>
  <si>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</si>
  <si>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</si>
  <si>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</si>
  <si>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</si>
  <si>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</si>
  <si>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</si>
  <si>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</si>
  <si>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</si>
  <si>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</si>
  <si>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</si>
  <si>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</si>
  <si>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</si>
  <si>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</si>
  <si>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</si>
  <si>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</si>
  <si>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</si>
  <si>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</si>
  <si>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</si>
  <si>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</si>
  <si>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</si>
  <si>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</si>
  <si>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</si>
  <si>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</si>
  <si>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</si>
  <si>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</si>
  <si>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</si>
  <si>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</si>
  <si>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</si>
  <si>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</si>
  <si>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</si>
  <si>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</si>
  <si>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</si>
  <si>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</si>
  <si>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</si>
  <si>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</si>
  <si>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</si>
  <si>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</si>
  <si>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</si>
  <si>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</si>
  <si>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</si>
  <si>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</si>
  <si>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</si>
  <si>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</si>
  <si>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</si>
  <si>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</si>
  <si>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</si>
  <si>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</si>
  <si>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</si>
  <si>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</si>
  <si>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</si>
  <si>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</si>
  <si>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</si>
  <si>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</si>
  <si>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</si>
  <si>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</si>
  <si>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</si>
  <si>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</si>
  <si>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</si>
  <si>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</si>
  <si>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</si>
  <si>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</si>
  <si>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</si>
  <si>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</si>
  <si>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</si>
  <si>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</si>
  <si>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</si>
  <si>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</si>
  <si>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</si>
  <si>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</si>
  <si>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</si>
  <si>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</si>
  <si>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</si>
  <si>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</si>
  <si>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</si>
  <si>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</si>
  <si>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</si>
  <si>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</si>
  <si>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</si>
  <si>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</si>
  <si>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</si>
  <si>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</si>
  <si>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</si>
  <si>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</si>
  <si>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</si>
  <si>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</si>
  <si>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</si>
  <si>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</si>
  <si>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</si>
  <si>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</si>
  <si>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</si>
  <si>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</si>
  <si>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</si>
  <si>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</si>
  <si>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</si>
  <si>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</si>
  <si>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</si>
  <si>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</si>
  <si>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</si>
  <si>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</si>
  <si>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</si>
  <si>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</si>
  <si>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</si>
  <si>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</si>
  <si>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</si>
  <si>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</si>
  <si>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</si>
  <si>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</si>
  <si>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</si>
  <si>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</si>
  <si>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</si>
  <si>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</si>
  <si>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</si>
  <si>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</si>
  <si>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</si>
  <si>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</si>
  <si>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</si>
  <si>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</si>
  <si>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</si>
  <si>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</si>
  <si>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</si>
  <si>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</si>
  <si>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</si>
  <si>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</si>
  <si>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</si>
  <si>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</si>
  <si>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</si>
  <si>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</si>
  <si>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</si>
  <si>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</si>
  <si>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</si>
  <si>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</si>
  <si>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</si>
  <si>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</si>
  <si>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</si>
  <si>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</si>
  <si>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</si>
  <si>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</si>
  <si>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</si>
  <si>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</si>
  <si>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</si>
  <si>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</si>
  <si>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</si>
  <si>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</si>
  <si>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</si>
  <si>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</si>
  <si>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</si>
  <si>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</si>
  <si>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</si>
  <si>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</si>
  <si>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</si>
  <si>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</si>
  <si>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</si>
  <si>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</si>
  <si>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</si>
  <si>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</si>
  <si>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</si>
  <si>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</si>
  <si>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</si>
  <si>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</si>
  <si>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</si>
  <si>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</si>
  <si>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</si>
  <si>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</si>
  <si>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</si>
  <si>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</si>
  <si>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</si>
  <si>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</si>
  <si>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</si>
  <si>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</si>
  <si>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</si>
  <si>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</si>
  <si>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</si>
  <si>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</si>
  <si>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</si>
  <si>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</si>
  <si>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</si>
  <si>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</si>
  <si>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</si>
  <si>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</si>
  <si>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</si>
  <si>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</si>
  <si>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</si>
  <si>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</si>
  <si>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</si>
  <si>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</si>
  <si>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</si>
  <si>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</si>
  <si>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</si>
  <si>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</si>
  <si>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</si>
  <si>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</si>
  <si>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</si>
  <si>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</si>
  <si>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</si>
  <si>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</si>
  <si>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</si>
  <si>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</si>
  <si>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</si>
  <si>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</si>
  <si>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</si>
  <si>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</si>
  <si>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</si>
  <si>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</si>
  <si>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</si>
  <si>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</si>
  <si>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</si>
  <si>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</si>
  <si>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</si>
  <si>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</si>
  <si>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</si>
  <si>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</si>
  <si>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</si>
  <si>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</si>
  <si>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</si>
  <si>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</si>
  <si>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</si>
  <si>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</si>
  <si>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</si>
  <si>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</si>
  <si>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</si>
  <si>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</si>
  <si>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</si>
  <si>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</si>
  <si>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</si>
  <si>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</si>
  <si>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</si>
  <si>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</si>
  <si>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</si>
  <si>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</si>
  <si>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</si>
  <si>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</si>
  <si>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</si>
  <si>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</si>
  <si>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</si>
  <si>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</si>
  <si>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</si>
  <si>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</si>
  <si>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</si>
  <si>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</si>
  <si>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</si>
  <si>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</si>
  <si>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</si>
  <si>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</si>
  <si>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</si>
  <si>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</si>
  <si>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</si>
  <si>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</si>
  <si>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</si>
  <si>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</si>
  <si>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</si>
  <si>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</si>
  <si>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</si>
  <si>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</si>
  <si>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</si>
  <si>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</si>
  <si>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</si>
  <si>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</si>
  <si>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</si>
  <si>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</si>
  <si>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</si>
  <si>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</si>
  <si>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</si>
  <si>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</si>
  <si>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</si>
  <si>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</si>
  <si>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</si>
  <si>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</si>
  <si>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</si>
  <si>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</si>
  <si>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</si>
  <si>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</si>
  <si>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</si>
  <si>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</si>
  <si>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</si>
  <si>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</si>
  <si>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</si>
  <si>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</si>
  <si>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</si>
  <si>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</si>
  <si>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</si>
  <si>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</si>
  <si>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</si>
  <si>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</si>
  <si>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</si>
  <si>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</si>
  <si>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</si>
  <si>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</si>
  <si>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</si>
  <si>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</si>
  <si>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</si>
  <si>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</si>
  <si>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</si>
  <si>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</si>
  <si>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</si>
  <si>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</si>
  <si>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</si>
  <si>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</si>
  <si>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</si>
  <si>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</si>
  <si>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</si>
  <si>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</si>
  <si>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</si>
  <si>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</si>
  <si>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</si>
  <si>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</si>
  <si>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</si>
  <si>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</si>
  <si>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</si>
  <si>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</si>
  <si>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</si>
  <si>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</si>
  <si>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</si>
  <si>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</si>
  <si>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</si>
  <si>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</si>
  <si>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</si>
  <si>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</si>
  <si>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</si>
  <si>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</si>
  <si>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</si>
  <si>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</si>
  <si>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</si>
  <si>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</si>
  <si>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</si>
  <si>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</si>
  <si>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</si>
  <si>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</si>
  <si>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</si>
  <si>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</si>
  <si>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</si>
  <si>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</si>
  <si>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</si>
  <si>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</si>
  <si>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</si>
  <si>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</si>
  <si>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</si>
  <si>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</si>
  <si>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</si>
  <si>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</si>
  <si>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</si>
  <si>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</si>
  <si>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</si>
  <si>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</si>
  <si>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</si>
  <si>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</si>
  <si>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</si>
  <si>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</si>
  <si>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</si>
  <si>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</si>
  <si>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</si>
  <si>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</si>
  <si>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</si>
  <si>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</si>
  <si>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</si>
  <si>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</si>
  <si>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</si>
  <si>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</si>
  <si>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</si>
  <si>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</si>
  <si>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</si>
  <si>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</si>
  <si>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</si>
  <si>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</si>
  <si>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</si>
  <si>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</si>
  <si>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</si>
  <si>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</si>
  <si>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</si>
  <si>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</si>
  <si>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</si>
  <si>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</si>
  <si>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</si>
  <si>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</si>
  <si>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</si>
  <si>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</si>
  <si>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</si>
  <si>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</si>
  <si>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</si>
  <si>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</si>
  <si>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</si>
  <si>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</si>
  <si>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</si>
  <si>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</si>
  <si>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</si>
  <si>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</si>
  <si>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</si>
  <si>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</si>
  <si>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</si>
  <si>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</si>
  <si>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</si>
  <si>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</si>
  <si>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</si>
  <si>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</si>
  <si>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</si>
  <si>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</si>
  <si>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</si>
  <si>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</si>
  <si>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</si>
  <si>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</si>
  <si>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</si>
  <si>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</si>
  <si>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</si>
  <si>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</si>
  <si>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</si>
  <si>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</si>
  <si>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</si>
  <si>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</si>
  <si>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</si>
  <si>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</si>
  <si>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</si>
  <si>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</si>
  <si>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</si>
  <si>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</si>
  <si>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</si>
  <si>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</si>
  <si>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</si>
  <si>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</si>
  <si>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</si>
  <si>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</si>
  <si>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</si>
  <si>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</si>
  <si>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</si>
  <si>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</si>
  <si>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</si>
  <si>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</si>
  <si>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</si>
  <si>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</si>
  <si>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</si>
  <si>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</si>
  <si>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</si>
  <si>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</si>
  <si>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</si>
  <si>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</si>
  <si>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</si>
  <si>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</si>
  <si>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</si>
  <si>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</si>
  <si>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</si>
  <si>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</si>
  <si>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</si>
  <si>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</si>
  <si>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</si>
  <si>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</si>
  <si>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</si>
  <si>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</si>
  <si>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</si>
  <si>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</si>
  <si>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</si>
  <si>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</si>
  <si>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</si>
  <si>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</si>
  <si>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</si>
  <si>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</si>
  <si>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</si>
  <si>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</si>
  <si>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</si>
  <si>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</si>
  <si>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</si>
  <si>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</si>
  <si>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</si>
  <si>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</si>
  <si>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</si>
  <si>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</si>
  <si>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</si>
  <si>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</si>
  <si>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</si>
  <si>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</si>
  <si>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</si>
  <si>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</si>
  <si>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</si>
  <si>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</si>
  <si>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</si>
  <si>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</si>
  <si>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</si>
  <si>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</si>
  <si>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</si>
  <si>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</si>
  <si>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</si>
  <si>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</si>
  <si>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</si>
  <si>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</si>
  <si>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</si>
  <si>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</si>
  <si>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</si>
  <si>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</si>
  <si>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</si>
  <si>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</si>
  <si>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</si>
  <si>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</si>
  <si>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</si>
  <si>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</si>
  <si>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</si>
  <si>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</si>
  <si>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</si>
  <si>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</si>
  <si>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</si>
  <si>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</si>
  <si>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</si>
  <si>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</si>
  <si>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</si>
  <si>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</si>
  <si>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</si>
  <si>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</si>
  <si>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</si>
  <si>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</si>
  <si>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</si>
  <si>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</si>
  <si>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</si>
  <si>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</si>
  <si>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</si>
  <si>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</si>
  <si>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</si>
  <si>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</si>
  <si>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</si>
  <si>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</si>
  <si>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</si>
  <si>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</si>
  <si>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</si>
  <si>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</si>
  <si>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</si>
  <si>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</si>
  <si>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</si>
  <si>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</si>
  <si>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</si>
  <si>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</si>
  <si>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</si>
  <si>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</si>
  <si>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</si>
  <si>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</si>
  <si>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</si>
  <si>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</si>
  <si>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</si>
  <si>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</si>
  <si>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</si>
  <si>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</si>
  <si>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</si>
  <si>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</si>
  <si>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</si>
  <si>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</si>
  <si>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</si>
  <si>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</si>
  <si>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</si>
  <si>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</si>
  <si>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</si>
  <si>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</si>
  <si>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</si>
  <si>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</si>
  <si>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</si>
  <si>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</si>
  <si>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</si>
  <si>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</si>
  <si>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</si>
  <si>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</si>
  <si>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</si>
  <si>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</si>
  <si>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</si>
  <si>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</si>
  <si>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</si>
  <si>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</si>
  <si>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</si>
  <si>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</si>
  <si>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</si>
  <si>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</si>
  <si>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</si>
  <si>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</si>
  <si>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</si>
  <si>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</si>
  <si>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</si>
  <si>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</si>
  <si>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</si>
  <si>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</si>
  <si>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</si>
  <si>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</si>
  <si>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</si>
  <si>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</si>
  <si>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</si>
  <si>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</si>
  <si>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</si>
  <si>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</si>
  <si>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</si>
  <si>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</si>
  <si>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</si>
  <si>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</si>
  <si>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</si>
  <si>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</si>
  <si>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</si>
  <si>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</si>
  <si>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</si>
  <si>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</si>
  <si>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</si>
  <si>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</si>
  <si>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</si>
  <si>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</si>
  <si>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</si>
  <si>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</si>
  <si>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</si>
  <si>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</si>
  <si>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</si>
  <si>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</si>
  <si>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</si>
  <si>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</si>
  <si>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</si>
  <si>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</si>
  <si>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</si>
  <si>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</si>
  <si>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</si>
  <si>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</si>
  <si>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</si>
  <si>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</si>
  <si>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</si>
  <si>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</si>
  <si>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</si>
  <si>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</si>
  <si>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</si>
  <si>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</si>
  <si>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</si>
  <si>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</si>
  <si>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</si>
  <si>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</si>
  <si>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</si>
  <si>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</si>
  <si>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</si>
  <si>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</si>
  <si>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</si>
  <si>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</si>
  <si>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</si>
  <si>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</si>
  <si>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</si>
  <si>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</si>
  <si>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</si>
  <si>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</si>
  <si>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</si>
  <si>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</si>
  <si>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</si>
  <si>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</si>
  <si>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</si>
  <si>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</si>
  <si>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</si>
  <si>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</si>
  <si>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</si>
  <si>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</si>
  <si>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</si>
  <si>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</si>
  <si>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</si>
  <si>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</si>
  <si>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</si>
  <si>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</si>
  <si>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</si>
  <si>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</si>
  <si>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</si>
  <si>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</si>
  <si>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</si>
  <si>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</si>
  <si>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</si>
  <si>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</si>
  <si>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</si>
  <si>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</si>
  <si>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</si>
  <si>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</si>
  <si>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</si>
  <si>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</si>
  <si>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</si>
  <si>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</si>
  <si>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</si>
  <si>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</si>
  <si>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</si>
  <si>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</si>
  <si>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</si>
  <si>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</si>
  <si>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</si>
  <si>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</si>
  <si>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</si>
  <si>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</si>
  <si>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</si>
  <si>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</si>
  <si>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</si>
  <si>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</si>
  <si>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</si>
  <si>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</si>
  <si>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</si>
  <si>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</si>
  <si>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</si>
  <si>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</si>
  <si>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</si>
  <si>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</si>
  <si>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</si>
  <si>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</si>
  <si>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</si>
  <si>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</si>
  <si>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</si>
  <si>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</si>
  <si>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</si>
  <si>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</si>
  <si>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</si>
  <si>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</si>
  <si>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</si>
  <si>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</si>
  <si>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</si>
  <si>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</si>
  <si>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</si>
  <si>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</si>
  <si>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</si>
  <si>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</si>
  <si>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</si>
  <si>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</si>
  <si>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</si>
  <si>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</si>
  <si>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</si>
  <si>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</si>
  <si>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</si>
  <si>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</si>
  <si>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</si>
  <si>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</si>
  <si>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</si>
  <si>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</si>
  <si>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</si>
  <si>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</si>
  <si>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</si>
  <si>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</si>
  <si>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</si>
  <si>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</si>
  <si>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</si>
  <si>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</si>
  <si>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</si>
  <si>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</si>
  <si>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</si>
  <si>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</si>
  <si>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</si>
  <si>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</si>
  <si>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</si>
  <si>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</si>
  <si>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</si>
  <si>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</si>
  <si>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</si>
  <si>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</si>
  <si>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</si>
  <si>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</si>
  <si>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</si>
  <si>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</si>
  <si>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</si>
  <si>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</si>
  <si>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</si>
  <si>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</si>
  <si>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</si>
  <si>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</si>
  <si>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</si>
  <si>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</si>
  <si>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</si>
  <si>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</si>
  <si>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</si>
  <si>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</si>
  <si>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</si>
  <si>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</si>
  <si>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</si>
  <si>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</si>
  <si>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</si>
  <si>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</si>
  <si>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</si>
  <si>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</si>
  <si>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</si>
  <si>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</si>
  <si>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</si>
  <si>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</si>
  <si>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</si>
  <si>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</si>
  <si>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</si>
  <si>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</si>
  <si>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</si>
  <si>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</si>
  <si>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</si>
  <si>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</si>
  <si>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</si>
  <si>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</si>
  <si>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</si>
  <si>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</si>
  <si>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</si>
  <si>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</si>
  <si>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</si>
  <si>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</si>
  <si>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</si>
  <si>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</si>
  <si>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</si>
  <si>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</si>
  <si>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</si>
  <si>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</si>
  <si>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</si>
  <si>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</si>
  <si>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</si>
  <si>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</si>
  <si>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</si>
  <si>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</si>
  <si>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</si>
  <si>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</si>
  <si>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</si>
  <si>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</si>
  <si>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</si>
  <si>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</si>
  <si>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</si>
  <si>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</si>
  <si>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</si>
  <si>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</si>
  <si>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</si>
  <si>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</si>
  <si>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</si>
  <si>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</si>
  <si>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</si>
  <si>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</si>
  <si>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</si>
  <si>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</si>
  <si>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</si>
  <si>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</si>
  <si>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</si>
  <si>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</si>
  <si>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</si>
  <si>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</si>
  <si>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</si>
  <si>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</si>
  <si>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</si>
  <si>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</si>
  <si>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</si>
  <si>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</si>
  <si>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</si>
  <si>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</si>
  <si>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</si>
  <si>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</si>
  <si>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</si>
  <si>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</si>
  <si>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</si>
  <si>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</si>
  <si>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</si>
  <si>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</si>
  <si>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</si>
  <si>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</si>
  <si>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</si>
  <si>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</si>
  <si>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</si>
  <si>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</si>
  <si>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</si>
  <si>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</si>
  <si>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</si>
  <si>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</si>
  <si>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</si>
  <si>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</si>
  <si>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</si>
  <si>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</si>
  <si>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</si>
  <si>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</si>
  <si>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</si>
  <si>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</si>
  <si>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</si>
  <si>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</si>
  <si>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</si>
  <si>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</si>
  <si>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</si>
  <si>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</si>
  <si>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</si>
  <si>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</si>
  <si>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</si>
  <si>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</si>
  <si>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</si>
  <si>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</si>
  <si>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</si>
  <si>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</si>
  <si>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</si>
  <si>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</si>
  <si>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</si>
  <si>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</si>
  <si>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</si>
  <si>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</si>
  <si>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</si>
  <si>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</si>
  <si>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</si>
  <si>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</si>
  <si>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</si>
  <si>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</si>
  <si>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</si>
  <si>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</si>
  <si>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</si>
  <si>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</si>
  <si>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</si>
  <si>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</si>
  <si>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</si>
  <si>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</si>
  <si>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</si>
  <si>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</si>
  <si>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</si>
  <si>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</si>
  <si>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</si>
  <si>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</si>
  <si>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</si>
  <si>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</si>
  <si>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</si>
  <si>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</si>
  <si>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</si>
  <si>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</si>
  <si>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</si>
  <si>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</si>
  <si>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</si>
  <si>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</si>
  <si>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</si>
  <si>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</si>
  <si>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</si>
  <si>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</si>
  <si>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</si>
  <si>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</si>
  <si>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</si>
  <si>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</si>
  <si>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</si>
  <si>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</si>
  <si>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</si>
  <si>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</si>
  <si>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</si>
  <si>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</si>
  <si>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</si>
  <si>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</si>
  <si>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</si>
  <si>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</si>
  <si>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</si>
  <si>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</si>
  <si>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</si>
  <si>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</si>
  <si>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</si>
  <si>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</si>
  <si>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</si>
  <si>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</si>
  <si>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</si>
  <si>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</si>
  <si>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</si>
  <si>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</si>
  <si>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</si>
  <si>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</si>
  <si>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</si>
  <si>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</si>
  <si>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</si>
  <si>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</si>
  <si>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</si>
  <si>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</si>
  <si>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</si>
  <si>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</si>
  <si>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</si>
  <si>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</si>
  <si>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</si>
  <si>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</si>
  <si>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</si>
  <si>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</si>
  <si>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</si>
  <si>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</si>
  <si>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</si>
  <si>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</si>
  <si>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</si>
  <si>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</si>
  <si>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</si>
  <si>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</si>
  <si>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</si>
  <si>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</si>
  <si>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</si>
  <si>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</si>
  <si>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</si>
  <si>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</si>
  <si>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</si>
  <si>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</si>
  <si>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</si>
  <si>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</si>
  <si>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</si>
  <si>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</si>
  <si>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</si>
  <si>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</si>
  <si>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</si>
  <si>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</si>
  <si>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</si>
  <si>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</si>
  <si>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</si>
  <si>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</si>
  <si>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</si>
  <si>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</si>
  <si>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</si>
  <si>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</si>
  <si>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</si>
  <si>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</si>
  <si>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</si>
  <si>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</si>
  <si>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</si>
  <si>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</si>
  <si>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</si>
  <si>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</si>
  <si>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</si>
  <si>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</si>
  <si>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</si>
  <si>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</si>
  <si>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</si>
  <si>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</si>
  <si>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</si>
  <si>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</si>
  <si>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</si>
  <si>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</si>
  <si>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</si>
  <si>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</si>
  <si>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</si>
  <si>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</si>
  <si>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</si>
  <si>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</si>
  <si>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</si>
  <si>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</si>
  <si>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</si>
  <si>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</si>
  <si>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</si>
  <si>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</si>
  <si>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</si>
  <si>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</si>
  <si>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</si>
  <si>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</si>
  <si>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</si>
  <si>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</si>
  <si>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</si>
  <si>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</si>
  <si>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</si>
  <si>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</si>
  <si>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</si>
  <si>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</si>
  <si>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</si>
  <si>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</si>
  <si>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</si>
  <si>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</si>
  <si>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</si>
  <si>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</si>
  <si>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</si>
  <si>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</si>
  <si>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</si>
  <si>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</si>
  <si>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</si>
  <si>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</si>
  <si>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</si>
  <si>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</si>
  <si>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</si>
  <si>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</si>
  <si>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</si>
  <si>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</si>
  <si>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</si>
  <si>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</si>
  <si>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</si>
  <si>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</si>
  <si>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</si>
  <si>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</si>
  <si>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</si>
  <si>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</si>
  <si>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</si>
  <si>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</si>
  <si>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</si>
  <si>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</si>
  <si>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</si>
  <si>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</si>
  <si>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</si>
  <si>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</si>
  <si>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</si>
  <si>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</si>
  <si>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</si>
  <si>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</si>
  <si>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</si>
  <si>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</si>
  <si>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</si>
  <si>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</si>
  <si>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</si>
  <si>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</si>
  <si>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</si>
  <si>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</si>
  <si>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</si>
  <si>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</si>
  <si>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</si>
  <si>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</si>
  <si>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</si>
  <si>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</si>
  <si>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</si>
  <si>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</si>
  <si>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</si>
  <si>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</si>
  <si>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</si>
  <si>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</si>
  <si>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</si>
  <si>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</si>
  <si>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</si>
  <si>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</si>
  <si>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</si>
  <si>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</si>
  <si>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</si>
  <si>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</si>
  <si>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</si>
  <si>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</si>
  <si>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</si>
  <si>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</si>
  <si>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</si>
  <si>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</si>
  <si>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</si>
  <si>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</si>
  <si>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</si>
  <si>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</si>
  <si>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</si>
  <si>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</si>
  <si>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</si>
  <si>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</si>
  <si>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</si>
  <si>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</si>
  <si>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</si>
  <si>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</si>
  <si>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</si>
  <si>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</si>
  <si>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</si>
  <si>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</si>
  <si>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</si>
  <si>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</si>
  <si>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</si>
  <si>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</si>
  <si>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</si>
  <si>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</si>
  <si>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</si>
  <si>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</si>
  <si>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</si>
  <si>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</si>
  <si>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</si>
  <si>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</si>
  <si>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</si>
  <si>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</si>
  <si>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</si>
  <si>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</si>
  <si>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</si>
  <si>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</si>
  <si>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</si>
  <si>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</si>
  <si>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</si>
  <si>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</si>
  <si>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</si>
  <si>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</si>
  <si>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</si>
  <si>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</si>
  <si>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</si>
  <si>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</si>
  <si>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</si>
  <si>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</si>
  <si>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</si>
  <si>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</si>
  <si>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</si>
  <si>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</si>
  <si>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</si>
  <si>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</si>
  <si>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</si>
  <si>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</si>
  <si>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</si>
  <si>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</si>
  <si>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</si>
  <si>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</si>
  <si>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</si>
  <si>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</si>
  <si>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</si>
  <si>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</si>
  <si>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</si>
  <si>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</si>
  <si>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</si>
  <si>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</si>
  <si>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</si>
  <si>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</si>
  <si>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</si>
  <si>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</si>
  <si>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</si>
  <si>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</si>
  <si>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</si>
  <si>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</si>
  <si>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</si>
  <si>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</si>
  <si>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</si>
  <si>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</si>
  <si>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</si>
  <si>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</si>
  <si>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</si>
  <si>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</si>
  <si>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</si>
  <si>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</si>
  <si>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</si>
  <si>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</si>
  <si>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</si>
  <si>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</si>
  <si>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</si>
  <si>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</si>
  <si>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</si>
  <si>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</si>
  <si>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</si>
  <si>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</si>
  <si>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</si>
  <si>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</si>
  <si>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</si>
  <si>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</si>
  <si>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</si>
  <si>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</si>
  <si>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</si>
  <si>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</si>
  <si>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</si>
  <si>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</si>
  <si>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</si>
  <si>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</si>
  <si>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</si>
  <si>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</si>
  <si>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</si>
  <si>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</si>
  <si>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</si>
  <si>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</si>
  <si>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</si>
  <si>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</si>
  <si>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</si>
  <si>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</si>
  <si>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</si>
  <si>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</si>
  <si>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</si>
  <si>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</si>
  <si>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</si>
  <si>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</si>
  <si>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</si>
  <si>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</si>
  <si>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</si>
  <si>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</si>
  <si>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</si>
  <si>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</si>
  <si>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</si>
  <si>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</si>
  <si>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</si>
  <si>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</si>
  <si>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</si>
  <si>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</si>
  <si>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</si>
  <si>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</si>
  <si>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</si>
  <si>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</si>
  <si>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</si>
  <si>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</si>
  <si>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</si>
  <si>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</si>
  <si>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</si>
  <si>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</si>
  <si>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</si>
  <si>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</si>
  <si>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</si>
  <si>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</si>
  <si>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</si>
  <si>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</si>
  <si>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</si>
  <si>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</si>
  <si>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</si>
  <si>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</si>
  <si>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</si>
  <si>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</si>
  <si>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</si>
  <si>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</si>
  <si>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</si>
  <si>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</si>
  <si>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</si>
  <si>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</si>
  <si>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</si>
  <si>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</si>
  <si>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</si>
  <si>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</si>
  <si>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</si>
  <si>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</si>
  <si>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</si>
  <si>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</si>
  <si>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</si>
  <si>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</si>
  <si>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</si>
  <si>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</si>
  <si>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</si>
  <si>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</si>
  <si>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</si>
  <si>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</si>
  <si>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</si>
  <si>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</si>
  <si>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</si>
  <si>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</si>
  <si>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</si>
  <si>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</si>
  <si>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</si>
  <si>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</si>
  <si>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</si>
  <si>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</si>
  <si>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</si>
  <si>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</si>
  <si>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</si>
  <si>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</si>
  <si>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</si>
  <si>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</si>
  <si>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</si>
  <si>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</si>
  <si>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</si>
  <si>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</si>
  <si>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</si>
  <si>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</si>
  <si>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</si>
  <si>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</si>
  <si>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</si>
  <si>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</si>
  <si>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</si>
  <si>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</si>
  <si>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</si>
  <si>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</si>
  <si>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</si>
  <si>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</si>
  <si>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</si>
  <si>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</si>
  <si>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</si>
  <si>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</si>
  <si>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</si>
  <si>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</si>
  <si>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</si>
  <si>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</si>
  <si>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</si>
  <si>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</si>
  <si>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</si>
  <si>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</si>
  <si>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</si>
  <si>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</si>
  <si>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</si>
  <si>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</si>
  <si>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</si>
  <si>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</si>
  <si>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</si>
  <si>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</si>
  <si>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</si>
  <si>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</si>
  <si>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</si>
  <si>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</si>
  <si>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</si>
  <si>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</si>
  <si>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</si>
  <si>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</si>
  <si>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</si>
  <si>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</si>
  <si>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</si>
  <si>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</si>
  <si>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</si>
  <si>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</si>
  <si>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</si>
  <si>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</si>
  <si>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</si>
  <si>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</si>
  <si>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</si>
  <si>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</si>
  <si>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</si>
  <si>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</si>
  <si>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</si>
  <si>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</si>
  <si>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</si>
  <si>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</si>
  <si>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</si>
  <si>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</si>
  <si>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</si>
  <si>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</si>
  <si>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</si>
  <si>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</si>
  <si>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</si>
  <si>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</si>
  <si>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</si>
  <si>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</si>
  <si>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</si>
  <si>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</si>
  <si>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</si>
  <si>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</si>
  <si>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</si>
  <si>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</si>
  <si>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</si>
  <si>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</si>
  <si>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</si>
  <si>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</si>
  <si>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</si>
  <si>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</si>
  <si>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</si>
  <si>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</si>
  <si>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</si>
  <si>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</si>
  <si>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</si>
  <si>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</si>
  <si>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</si>
  <si>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</si>
  <si>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</si>
  <si>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</si>
  <si>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</si>
  <si>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</si>
  <si>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</si>
  <si>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</si>
  <si>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</si>
  <si>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</si>
  <si>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</si>
  <si>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</si>
  <si>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</si>
  <si>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</si>
  <si>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</si>
  <si>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</si>
  <si>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</si>
  <si>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</si>
  <si>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</si>
  <si>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</si>
  <si>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</si>
  <si>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</si>
  <si>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</si>
  <si>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</si>
  <si>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</si>
  <si>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</si>
  <si>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</si>
  <si>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</si>
  <si>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</si>
  <si>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</si>
  <si>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</si>
  <si>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</si>
  <si>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</si>
  <si>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</si>
  <si>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</si>
  <si>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</si>
  <si>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</si>
  <si>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</si>
  <si>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</si>
  <si>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</si>
  <si>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</si>
  <si>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</si>
  <si>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</si>
  <si>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</si>
  <si>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</si>
  <si>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</si>
  <si>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</si>
  <si>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</si>
  <si>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</si>
  <si>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</si>
  <si>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</si>
  <si>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</si>
  <si>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</si>
  <si>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</si>
  <si>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</si>
  <si>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</si>
  <si>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</si>
  <si>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</si>
  <si>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</si>
  <si>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</si>
  <si>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</si>
  <si>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</si>
  <si>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</si>
  <si>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</si>
  <si>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</si>
  <si>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</si>
  <si>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</si>
  <si>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</si>
  <si>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</si>
  <si>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</si>
  <si>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</si>
  <si>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</si>
  <si>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</si>
  <si>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</si>
  <si>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</si>
  <si>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</si>
  <si>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</si>
  <si>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</si>
  <si>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</si>
  <si>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</si>
  <si>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</si>
  <si>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</si>
  <si>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</si>
  <si>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</si>
  <si>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</si>
  <si>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</si>
  <si>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</si>
  <si>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</si>
  <si>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</si>
  <si>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</si>
  <si>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</si>
  <si>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</si>
  <si>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</si>
  <si>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</si>
  <si>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</si>
  <si>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</si>
  <si>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</si>
  <si>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</si>
  <si>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</si>
  <si>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</si>
  <si>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</si>
  <si>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</si>
  <si>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</si>
  <si>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</si>
  <si>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</si>
  <si>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</si>
  <si>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</si>
  <si>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</si>
  <si>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</si>
  <si>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</si>
  <si>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</si>
  <si>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</si>
  <si>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</si>
  <si>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</si>
  <si>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</si>
  <si>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</si>
  <si>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</si>
  <si>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</si>
  <si>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</si>
  <si>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</si>
  <si>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</si>
  <si>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</si>
  <si>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</si>
  <si>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</si>
  <si>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</si>
  <si>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</si>
  <si>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</si>
  <si>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</si>
  <si>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</si>
  <si>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</si>
  <si>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</si>
  <si>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</si>
  <si>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</si>
  <si>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</si>
  <si>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</si>
  <si>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</si>
  <si>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</si>
  <si>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</si>
  <si>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</si>
  <si>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</si>
  <si>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</si>
  <si>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</si>
  <si>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</si>
  <si>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</si>
  <si>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</si>
  <si>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</si>
  <si>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</si>
  <si>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</si>
  <si>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</si>
  <si>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</si>
  <si>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</si>
  <si>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</si>
  <si>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</si>
  <si>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</si>
  <si>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</si>
  <si>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</si>
  <si>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</si>
  <si>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</si>
  <si>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</si>
  <si>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</si>
  <si>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</si>
  <si>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</si>
  <si>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</si>
  <si>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</si>
  <si>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</si>
  <si>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</si>
  <si>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</si>
  <si>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</si>
  <si>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</si>
  <si>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</si>
  <si>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</si>
  <si>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</si>
  <si>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</si>
  <si>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</si>
  <si>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</si>
  <si>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</si>
  <si>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</si>
  <si>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</si>
  <si>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</si>
  <si>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</si>
  <si>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</si>
  <si>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</si>
  <si>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</si>
  <si>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</si>
  <si>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</si>
  <si>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</si>
  <si>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</si>
  <si>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</si>
  <si>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</si>
  <si>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</si>
  <si>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</si>
  <si>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</si>
  <si>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</si>
  <si>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</si>
  <si>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</si>
  <si>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</si>
  <si>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</si>
  <si>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</si>
  <si>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</si>
  <si>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</si>
  <si>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</si>
  <si>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</si>
  <si>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</si>
  <si>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</si>
  <si>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</si>
  <si>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</si>
  <si>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</si>
  <si>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</si>
  <si>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</si>
  <si>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</si>
  <si>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</si>
  <si>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</si>
  <si>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</si>
  <si>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</si>
  <si>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</si>
  <si>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</si>
  <si>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</si>
  <si>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</si>
  <si>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</si>
  <si>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</si>
  <si>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</si>
  <si>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</si>
  <si>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</si>
  <si>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</si>
  <si>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</si>
  <si>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</si>
  <si>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</si>
  <si>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</si>
  <si>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</si>
  <si>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</si>
  <si>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</si>
  <si>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</si>
  <si>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</si>
  <si>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</si>
  <si>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</si>
  <si>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</si>
  <si>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</si>
  <si>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</si>
  <si>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</si>
  <si>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</si>
  <si>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</si>
  <si>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</si>
  <si>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</si>
  <si>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</si>
  <si>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</si>
  <si>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</si>
  <si>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</si>
  <si>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</si>
  <si>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</si>
  <si>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</si>
  <si>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</si>
  <si>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</si>
  <si>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</si>
  <si>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</si>
  <si>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</si>
  <si>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</si>
  <si>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</si>
  <si>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</si>
  <si>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</si>
  <si>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</si>
  <si>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</si>
  <si>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</si>
  <si>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</si>
  <si>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</si>
  <si>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</si>
  <si>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</si>
  <si>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</si>
  <si>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</si>
  <si>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</si>
  <si>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</si>
  <si>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</si>
  <si>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</si>
  <si>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</si>
  <si>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</si>
  <si>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</si>
  <si>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</si>
  <si>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</si>
  <si>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</si>
  <si>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</si>
  <si>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</si>
  <si>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</si>
  <si>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</si>
  <si>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</si>
  <si>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</si>
  <si>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</si>
  <si>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</si>
  <si>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</si>
  <si>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</si>
  <si>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</si>
  <si>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</si>
  <si>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</si>
  <si>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</si>
  <si>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</si>
  <si>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</si>
  <si>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</si>
  <si>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</si>
  <si>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</si>
  <si>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</si>
  <si>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</si>
  <si>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</si>
  <si>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</si>
  <si>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</si>
  <si>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</si>
  <si>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</si>
  <si>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</si>
  <si>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</si>
  <si>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</si>
  <si>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</si>
  <si>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</si>
  <si>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</si>
  <si>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</si>
  <si>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</si>
  <si>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</si>
  <si>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</si>
  <si>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</si>
  <si>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</si>
  <si>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</si>
  <si>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</si>
  <si>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</si>
  <si>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</si>
  <si>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</si>
  <si>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</si>
  <si>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</si>
  <si>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</si>
  <si>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</si>
  <si>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</si>
  <si>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</si>
  <si>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</si>
  <si>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</si>
  <si>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</si>
  <si>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</si>
  <si>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</si>
  <si>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</si>
  <si>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</si>
  <si>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</si>
  <si>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</si>
  <si>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</si>
  <si>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</si>
  <si>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</si>
  <si>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</si>
  <si>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</si>
  <si>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</si>
  <si>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</si>
  <si>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</si>
  <si>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</si>
  <si>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</si>
  <si>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</si>
  <si>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</si>
  <si>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</si>
  <si>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</si>
  <si>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</si>
  <si>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</si>
  <si>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</si>
  <si>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</si>
  <si>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</si>
  <si>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</si>
  <si>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</si>
  <si>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</si>
  <si>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</si>
  <si>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</si>
  <si>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</si>
  <si>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</si>
  <si>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</si>
  <si>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</si>
  <si>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</si>
  <si>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</si>
  <si>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</si>
  <si>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</si>
  <si>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</si>
  <si>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</si>
  <si>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</si>
  <si>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</si>
  <si>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</si>
  <si>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</si>
  <si>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</si>
  <si>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</si>
  <si>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</si>
  <si>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</si>
  <si>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</si>
  <si>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</si>
  <si>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</si>
  <si>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</si>
  <si>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</si>
  <si>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</si>
  <si>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</si>
  <si>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</si>
  <si>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</si>
  <si>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</si>
  <si>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</si>
  <si>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</si>
  <si>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</si>
  <si>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</si>
  <si>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</si>
  <si>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</si>
  <si>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</si>
  <si>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</si>
  <si>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</si>
  <si>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</si>
  <si>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</si>
  <si>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</si>
  <si>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</si>
  <si>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</si>
  <si>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</si>
  <si>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</si>
  <si>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</si>
  <si>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</si>
  <si>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</si>
  <si>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</si>
  <si>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</si>
  <si>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</si>
  <si>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</si>
  <si>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</si>
  <si>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</si>
  <si>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</si>
  <si>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</si>
  <si>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</si>
  <si>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</si>
  <si>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</si>
  <si>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</si>
  <si>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</si>
  <si>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</si>
  <si>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</si>
  <si>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</si>
  <si>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</si>
  <si>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</si>
  <si>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</si>
  <si>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</si>
  <si>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</si>
  <si>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</si>
  <si>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</si>
  <si>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</si>
  <si>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</si>
  <si>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</si>
  <si>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</si>
  <si>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</si>
  <si>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</si>
  <si>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</si>
  <si>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</si>
  <si>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</si>
  <si>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</si>
  <si>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</si>
  <si>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</si>
  <si>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</si>
  <si>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</si>
  <si>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</si>
  <si>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</si>
  <si>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</si>
  <si>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</si>
  <si>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</si>
  <si>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</si>
  <si>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</si>
  <si>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</si>
  <si>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</si>
  <si>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</si>
  <si>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</si>
  <si>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</si>
  <si>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</si>
  <si>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</si>
  <si>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</si>
  <si>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</si>
  <si>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</si>
  <si>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</si>
  <si>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</si>
  <si>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</si>
  <si>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</si>
  <si>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</si>
  <si>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</si>
  <si>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</si>
  <si>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</si>
  <si>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</si>
  <si>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</si>
  <si>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</si>
  <si>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</si>
  <si>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</si>
  <si>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</si>
  <si>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</si>
  <si>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</si>
  <si>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</si>
  <si>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</si>
  <si>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</si>
  <si>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</si>
  <si>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</si>
  <si>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</si>
  <si>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</si>
  <si>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</si>
  <si>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</si>
  <si>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</si>
  <si>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</si>
  <si>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</si>
  <si>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</si>
  <si>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</si>
  <si>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</si>
  <si>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</si>
  <si>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</si>
  <si>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</si>
  <si>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</si>
  <si>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</si>
  <si>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</si>
  <si>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</si>
  <si>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</si>
  <si>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</si>
  <si>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</si>
  <si>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</si>
  <si>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</si>
  <si>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</si>
  <si>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</si>
  <si>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</si>
  <si>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</si>
  <si>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</si>
  <si>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</si>
  <si>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</si>
  <si>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</si>
  <si>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</si>
  <si>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</si>
  <si>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</si>
  <si>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</si>
  <si>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</si>
  <si>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</si>
  <si>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</si>
  <si>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</si>
  <si>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</si>
  <si>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</si>
  <si>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</si>
  <si>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</si>
  <si>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</si>
  <si>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</si>
  <si>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</si>
  <si>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</si>
  <si>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</si>
  <si>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</si>
  <si>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</si>
  <si>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</si>
  <si>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</si>
  <si>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</si>
  <si>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</si>
  <si>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</si>
  <si>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</si>
  <si>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</si>
  <si>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</si>
  <si>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</si>
  <si>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</si>
  <si>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</si>
  <si>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</si>
  <si>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</si>
  <si>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</si>
  <si>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</si>
  <si>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</si>
  <si>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</si>
  <si>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</si>
  <si>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</si>
  <si>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</si>
  <si>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</si>
  <si>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</si>
  <si>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</si>
  <si>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</si>
  <si>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</si>
  <si>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</si>
  <si>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</si>
  <si>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</si>
  <si>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</si>
  <si>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</si>
  <si>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</si>
  <si>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</si>
  <si>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</si>
  <si>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</si>
  <si>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</si>
  <si>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</si>
  <si>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</si>
  <si>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</si>
  <si>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</si>
  <si>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</si>
  <si>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</si>
  <si>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</si>
  <si>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</si>
  <si>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</si>
  <si>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</si>
  <si>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</si>
  <si>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</si>
  <si>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</si>
  <si>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</si>
  <si>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</si>
  <si>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</si>
  <si>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</si>
  <si>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</si>
  <si>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</si>
  <si>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</si>
  <si>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</si>
  <si>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</si>
  <si>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</si>
  <si>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</si>
  <si>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</si>
  <si>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</si>
  <si>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</si>
  <si>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</si>
  <si>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</si>
  <si>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</si>
  <si>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</si>
  <si>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</si>
  <si>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</si>
  <si>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</si>
  <si>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</si>
  <si>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</si>
  <si>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</si>
  <si>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</si>
  <si>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</si>
  <si>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</si>
  <si>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</si>
  <si>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</si>
  <si>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</si>
  <si>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</si>
  <si>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</si>
  <si>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</si>
  <si>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</si>
  <si>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</si>
  <si>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</si>
  <si>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</si>
  <si>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</si>
  <si>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</si>
  <si>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</si>
  <si>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</si>
  <si>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</si>
  <si>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</si>
  <si>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</si>
  <si>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</si>
  <si>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</si>
  <si>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</si>
  <si>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</si>
  <si>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</si>
  <si>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</si>
  <si>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</si>
  <si>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</si>
  <si>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</si>
  <si>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</si>
  <si>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</si>
  <si>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</si>
  <si>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</si>
  <si>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</si>
  <si>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</si>
  <si>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</si>
  <si>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</si>
  <si>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</si>
  <si>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</si>
  <si>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</si>
  <si>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</si>
  <si>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</si>
  <si>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</si>
  <si>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</si>
  <si>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</si>
  <si>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</si>
  <si>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</si>
  <si>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</si>
  <si>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</si>
  <si>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</si>
  <si>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</si>
  <si>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</si>
  <si>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</si>
  <si>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</si>
  <si>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</si>
  <si>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</si>
  <si>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</si>
  <si>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</si>
  <si>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</si>
  <si>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</si>
  <si>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</si>
  <si>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</si>
  <si>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</si>
  <si>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</si>
  <si>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</si>
  <si>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</si>
  <si>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</si>
  <si>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</si>
  <si>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</si>
  <si>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</si>
  <si>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</si>
  <si>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</si>
  <si>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</si>
  <si>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</si>
  <si>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</si>
  <si>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</si>
  <si>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</si>
  <si>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</si>
  <si>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</si>
  <si>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</si>
  <si>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</si>
  <si>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</si>
  <si>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</si>
  <si>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</si>
  <si>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</si>
  <si>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</si>
  <si>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</si>
  <si>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</si>
  <si>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</si>
  <si>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</si>
  <si>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</si>
  <si>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</si>
  <si>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</si>
  <si>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</si>
  <si>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</si>
  <si>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</si>
  <si>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</si>
  <si>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</si>
  <si>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</si>
  <si>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</si>
  <si>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</si>
  <si>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</si>
  <si>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</si>
  <si>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</si>
  <si>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</si>
  <si>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</si>
  <si>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</si>
  <si>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</si>
  <si>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</si>
  <si>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</si>
  <si>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</si>
  <si>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</si>
  <si>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</si>
  <si>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</si>
  <si>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</si>
  <si>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</si>
  <si>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</si>
  <si>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</si>
  <si>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</si>
  <si>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</si>
  <si>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</si>
  <si>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</si>
  <si>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</si>
  <si>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</si>
  <si>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</si>
  <si>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</si>
  <si>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</si>
  <si>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</si>
  <si>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</si>
  <si>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</si>
  <si>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</si>
  <si>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</si>
  <si>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</si>
  <si>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</si>
  <si>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</si>
  <si>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</si>
  <si>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</si>
  <si>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</si>
  <si>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</si>
  <si>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</si>
  <si>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</si>
  <si>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</si>
  <si>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</si>
  <si>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</si>
  <si>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</si>
  <si>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</si>
  <si>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</si>
  <si>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</si>
  <si>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</si>
  <si>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</si>
  <si>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</si>
  <si>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</si>
  <si>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</si>
  <si>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</si>
  <si>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</si>
  <si>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</si>
  <si>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</si>
  <si>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</si>
  <si>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</si>
  <si>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</si>
  <si>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</si>
  <si>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</si>
  <si>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</si>
  <si>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</si>
  <si>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</si>
  <si>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</si>
  <si>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</si>
  <si>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</si>
  <si>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</si>
  <si>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</si>
  <si>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</si>
  <si>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</si>
  <si>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</si>
  <si>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</si>
  <si>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</si>
  <si>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</si>
  <si>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</si>
  <si>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</si>
  <si>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</si>
  <si>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</si>
  <si>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</si>
  <si>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</si>
  <si>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</si>
  <si>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</si>
  <si>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</si>
  <si>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</si>
  <si>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</si>
  <si>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</si>
  <si>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</si>
  <si>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</si>
  <si>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</si>
  <si>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</si>
  <si>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</si>
  <si>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</si>
  <si>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</si>
  <si>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</si>
  <si>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</si>
  <si>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</si>
  <si>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</si>
  <si>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</si>
  <si>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</si>
  <si>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</si>
  <si>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</si>
  <si>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</si>
  <si>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</si>
  <si>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</si>
  <si>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</si>
  <si>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</si>
  <si>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</si>
  <si>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</si>
  <si>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</si>
  <si>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</si>
  <si>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</si>
  <si>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</si>
  <si>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</si>
  <si>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</si>
  <si>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</si>
  <si>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</si>
  <si>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</si>
  <si>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</si>
  <si>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</si>
  <si>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</si>
  <si>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</si>
  <si>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</si>
  <si>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</si>
  <si>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</si>
  <si>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</si>
  <si>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</si>
  <si>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</si>
  <si>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</si>
  <si>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</si>
  <si>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</si>
  <si>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</si>
  <si>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</si>
  <si>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</si>
  <si>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</si>
  <si>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</si>
  <si>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</si>
  <si>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</si>
  <si>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</si>
  <si>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</si>
  <si>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</si>
  <si>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</si>
  <si>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</si>
  <si>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</si>
  <si>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</si>
  <si>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</si>
  <si>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</si>
  <si>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</si>
  <si>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</si>
  <si>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</si>
  <si>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</si>
  <si>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</si>
  <si>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</si>
  <si>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</si>
  <si>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</si>
  <si>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</si>
  <si>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</si>
  <si>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</si>
  <si>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</si>
  <si>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</si>
  <si>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</si>
  <si>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</si>
  <si>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</si>
  <si>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</si>
  <si>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</si>
  <si>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</si>
  <si>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</si>
  <si>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</si>
  <si>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</si>
  <si>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</si>
  <si>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</si>
  <si>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</si>
  <si>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</si>
  <si>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</si>
  <si>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</si>
  <si>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</si>
  <si>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</si>
  <si>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</si>
  <si>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</si>
  <si>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</si>
  <si>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</si>
  <si>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</si>
  <si>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</si>
  <si>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</si>
  <si>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</si>
  <si>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</si>
  <si>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</si>
  <si>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</si>
  <si>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</si>
  <si>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</si>
  <si>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</si>
  <si>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</si>
  <si>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</si>
  <si>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</si>
  <si>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</si>
  <si>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</si>
  <si>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</si>
  <si>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</si>
  <si>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</si>
  <si>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</si>
  <si>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</si>
  <si>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</si>
  <si>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</si>
  <si>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</si>
  <si>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</si>
  <si>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</si>
  <si>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</si>
  <si>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</si>
  <si>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</si>
  <si>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</si>
  <si>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</si>
  <si>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</si>
  <si>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</si>
  <si>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</si>
  <si>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</si>
  <si>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</si>
  <si>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</si>
  <si>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</si>
  <si>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</si>
  <si>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</si>
  <si>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</si>
  <si>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</si>
  <si>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</si>
  <si>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</si>
  <si>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</si>
  <si>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</si>
  <si>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</si>
  <si>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</si>
  <si>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</si>
  <si>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</si>
  <si>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</si>
  <si>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</si>
  <si>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</si>
  <si>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</si>
  <si>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</si>
  <si>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</si>
  <si>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</si>
  <si>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</si>
  <si>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</si>
  <si>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</si>
  <si>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</si>
  <si>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</si>
  <si>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</si>
  <si>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</si>
  <si>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</si>
  <si>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</si>
  <si>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</si>
  <si>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</si>
  <si>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</si>
  <si>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</si>
  <si>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</si>
  <si>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</si>
  <si>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</si>
  <si>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</si>
  <si>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</si>
  <si>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</si>
  <si>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</si>
  <si>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</si>
  <si>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</si>
  <si>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</si>
  <si>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</si>
  <si>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</si>
  <si>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</si>
  <si>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</si>
  <si>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</si>
  <si>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</si>
  <si>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</si>
  <si>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</si>
  <si>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</si>
  <si>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</si>
  <si>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</si>
  <si>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</si>
  <si>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</si>
  <si>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</si>
  <si>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</si>
  <si>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</si>
  <si>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</si>
  <si>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</si>
  <si>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</si>
  <si>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</si>
  <si>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</si>
  <si>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</si>
  <si>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</si>
  <si>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</si>
  <si>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</si>
  <si>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</si>
  <si>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</si>
  <si>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</si>
  <si>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</si>
  <si>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</si>
  <si>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</si>
  <si>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</si>
  <si>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</si>
  <si>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</si>
  <si>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</si>
  <si>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</si>
  <si>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</si>
  <si>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</si>
  <si>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</si>
  <si>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</si>
  <si>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</si>
  <si>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</si>
  <si>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</si>
  <si>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</si>
  <si>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</si>
  <si>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</si>
  <si>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</si>
  <si>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</si>
  <si>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</si>
  <si>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</si>
  <si>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</si>
  <si>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</si>
  <si>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</si>
  <si>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</si>
  <si>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</si>
  <si>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</si>
  <si>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</si>
  <si>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</si>
  <si>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</si>
  <si>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</si>
  <si>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</si>
  <si>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</si>
  <si>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</si>
  <si>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</si>
  <si>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</si>
  <si>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</si>
  <si>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</si>
  <si>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</si>
  <si>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</si>
  <si>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</si>
  <si>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</si>
  <si>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</si>
  <si>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</si>
  <si>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</si>
  <si>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</si>
  <si>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</si>
  <si>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</si>
  <si>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</si>
  <si>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</si>
  <si>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</si>
  <si>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</si>
  <si>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</si>
  <si>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</si>
  <si>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</si>
  <si>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</si>
  <si>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</si>
  <si>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</si>
  <si>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</si>
  <si>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</si>
  <si>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</si>
  <si>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</si>
  <si>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</si>
  <si>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</si>
  <si>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</si>
  <si>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</si>
  <si>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</si>
  <si>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</si>
  <si>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</si>
  <si>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</si>
  <si>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</si>
  <si>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</si>
  <si>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</si>
  <si>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</si>
  <si>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</si>
  <si>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</si>
  <si>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</si>
  <si>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</si>
  <si>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</si>
  <si>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</si>
  <si>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</si>
  <si>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</si>
  <si>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</si>
  <si>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</si>
  <si>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</si>
  <si>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</si>
  <si>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</si>
  <si>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</si>
  <si>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</si>
  <si>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</si>
  <si>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</si>
  <si>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</si>
  <si>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</si>
  <si>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</si>
  <si>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</si>
  <si>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</si>
  <si>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</si>
  <si>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</si>
  <si>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</si>
  <si>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</si>
  <si>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</si>
  <si>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</si>
  <si>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</si>
  <si>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</si>
  <si>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</si>
  <si>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</si>
  <si>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</si>
  <si>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</si>
  <si>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</si>
  <si>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</si>
  <si>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</si>
  <si>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</si>
  <si>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</si>
  <si>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</si>
  <si>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</si>
  <si>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</si>
  <si>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</si>
  <si>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</si>
  <si>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</si>
  <si>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</si>
  <si>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</si>
  <si>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</si>
  <si>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</si>
  <si>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</si>
  <si>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</si>
  <si>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</si>
  <si>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</si>
  <si>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</si>
  <si>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</si>
  <si>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</si>
  <si>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</si>
  <si>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</si>
  <si>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</si>
  <si>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</si>
  <si>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</si>
  <si>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</si>
  <si>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</si>
  <si>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</si>
  <si>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</si>
  <si>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</si>
  <si>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</si>
  <si>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</si>
  <si>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</si>
  <si>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</si>
  <si>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</si>
  <si>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</si>
  <si>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</si>
  <si>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</si>
  <si>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</si>
  <si>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</si>
  <si>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</si>
  <si>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</si>
  <si>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</si>
  <si>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</si>
  <si>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</si>
  <si>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</si>
  <si>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</si>
  <si>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</si>
  <si>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</si>
  <si>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</si>
  <si>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</si>
  <si>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</si>
  <si>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</si>
  <si>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</si>
  <si>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</si>
  <si>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</si>
  <si>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</si>
  <si>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</si>
  <si>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</si>
  <si>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</si>
  <si>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</si>
  <si>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</si>
  <si>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</si>
  <si>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</si>
  <si>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</si>
  <si>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</si>
  <si>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</si>
  <si>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</si>
  <si>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</si>
  <si>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</si>
  <si>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</si>
  <si>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</si>
  <si>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</si>
  <si>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</si>
  <si>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</si>
  <si>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</si>
  <si>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</si>
  <si>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</si>
  <si>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</si>
  <si>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</si>
  <si>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</si>
  <si>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</si>
  <si>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</si>
  <si>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</si>
  <si>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</si>
  <si>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</si>
  <si>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</si>
  <si>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</si>
  <si>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</si>
  <si>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</si>
  <si>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</si>
  <si>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</si>
  <si>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</si>
  <si>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</si>
  <si>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</si>
  <si>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</si>
  <si>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</si>
  <si>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</si>
  <si>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</si>
  <si>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</si>
  <si>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</si>
  <si>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</si>
  <si>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</si>
  <si>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</si>
  <si>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</si>
  <si>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</si>
  <si>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</si>
  <si>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</si>
  <si>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</si>
  <si>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</si>
  <si>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</si>
  <si>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</si>
  <si>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</si>
  <si>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</si>
  <si>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</si>
  <si>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</si>
  <si>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</si>
  <si>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</si>
  <si>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</si>
  <si>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</si>
  <si>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</si>
  <si>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</si>
  <si>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</si>
  <si>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</si>
  <si>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</si>
  <si>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</si>
  <si>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</si>
  <si>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</si>
  <si>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</si>
  <si>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</si>
  <si>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</si>
  <si>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</si>
  <si>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</si>
  <si>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</si>
  <si>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</si>
  <si>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</si>
  <si>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</si>
  <si>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</si>
  <si>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</si>
  <si>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</si>
  <si>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</si>
  <si>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</si>
  <si>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</si>
  <si>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</si>
  <si>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</si>
  <si>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</si>
  <si>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</si>
  <si>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</si>
  <si>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</si>
  <si>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</si>
  <si>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</si>
  <si>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</si>
  <si>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</si>
  <si>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</si>
  <si>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</si>
  <si>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</si>
  <si>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</si>
  <si>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</si>
  <si>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</si>
  <si>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</si>
  <si>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</si>
  <si>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</si>
  <si>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</si>
  <si>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</si>
  <si>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</si>
  <si>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</si>
  <si>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</si>
  <si>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</si>
  <si>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</si>
  <si>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</si>
  <si>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</si>
  <si>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</si>
  <si>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</si>
  <si>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</si>
  <si>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</si>
  <si>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</si>
  <si>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</si>
  <si>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</si>
  <si>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</si>
  <si>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</si>
  <si>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</si>
  <si>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</si>
  <si>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</si>
  <si>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</si>
  <si>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</si>
  <si>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</si>
  <si>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</si>
  <si>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</si>
  <si>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</si>
  <si>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</si>
  <si>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</si>
  <si>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</si>
  <si>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</si>
  <si>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</si>
  <si>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</si>
  <si>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</si>
  <si>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</si>
  <si>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</si>
  <si>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</si>
  <si>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</si>
  <si>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</si>
  <si>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</si>
  <si>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</si>
  <si>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</si>
  <si>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</si>
  <si>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</si>
  <si>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</si>
  <si>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</si>
  <si>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</si>
  <si>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</si>
  <si>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</si>
  <si>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</si>
  <si>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</si>
  <si>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</si>
  <si>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</si>
  <si>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</si>
  <si>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</si>
  <si>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</si>
  <si>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</si>
  <si>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</si>
  <si>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</si>
  <si>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</si>
  <si>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</si>
  <si>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</si>
  <si>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</si>
  <si>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</si>
  <si>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</si>
  <si>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</si>
  <si>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</si>
  <si>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</si>
  <si>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</si>
  <si>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</si>
  <si>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</si>
  <si>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</si>
  <si>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</si>
  <si>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</si>
  <si>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</si>
  <si>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</si>
  <si>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</si>
  <si>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</si>
  <si>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</si>
  <si>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</si>
  <si>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</si>
  <si>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</si>
  <si>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</si>
  <si>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</si>
  <si>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</si>
  <si>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</si>
  <si>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</si>
  <si>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</si>
  <si>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</si>
  <si>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</si>
  <si>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</si>
  <si>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</si>
  <si>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</si>
  <si>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</si>
  <si>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</si>
  <si>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</si>
  <si>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</si>
  <si>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</si>
  <si>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</si>
  <si>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</si>
  <si>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</si>
  <si>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</si>
  <si>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</si>
  <si>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</si>
  <si>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</si>
  <si>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</si>
  <si>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</si>
  <si>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</si>
  <si>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</si>
  <si>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</si>
  <si>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</si>
  <si>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</si>
  <si>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</si>
  <si>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</si>
  <si>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</si>
  <si>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</si>
  <si>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</si>
  <si>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</si>
  <si>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</si>
  <si>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</si>
  <si>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</si>
  <si>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</si>
  <si>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</si>
  <si>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</si>
  <si>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</si>
  <si>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</si>
  <si>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</si>
  <si>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</si>
  <si>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</si>
  <si>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</si>
  <si>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</si>
  <si>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</si>
  <si>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</si>
  <si>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</si>
  <si>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</si>
  <si>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</si>
  <si>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</si>
  <si>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</si>
  <si>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</si>
  <si>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</si>
  <si>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</si>
  <si>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</si>
  <si>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</si>
  <si>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</si>
  <si>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</si>
  <si>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</si>
  <si>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</si>
  <si>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</si>
  <si>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</si>
  <si>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</si>
  <si>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</si>
  <si>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</si>
  <si>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</si>
  <si>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</si>
  <si>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</si>
  <si>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</si>
  <si>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</si>
  <si>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</si>
  <si>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</si>
  <si>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</si>
  <si>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</si>
  <si>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</si>
  <si>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</si>
  <si>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</si>
  <si>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</si>
  <si>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</si>
  <si>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</si>
  <si>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</si>
  <si>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</si>
  <si>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</si>
  <si>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</si>
  <si>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</si>
  <si>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</si>
  <si>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</si>
  <si>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</si>
  <si>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</si>
  <si>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</si>
  <si>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</si>
  <si>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</si>
  <si>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</si>
  <si>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</si>
  <si>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</si>
  <si>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</si>
  <si>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</si>
  <si>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</si>
  <si>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</si>
  <si>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</si>
  <si>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</si>
  <si>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</si>
  <si>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</si>
  <si>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</si>
  <si>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</si>
  <si>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</si>
  <si>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</si>
  <si>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</si>
  <si>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</si>
  <si>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</si>
  <si>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</si>
  <si>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</si>
  <si>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</si>
  <si>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</si>
  <si>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</si>
  <si>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</si>
  <si>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</si>
  <si>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</si>
  <si>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</si>
  <si>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</si>
  <si>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</si>
  <si>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</si>
  <si>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</si>
  <si>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</si>
  <si>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</si>
  <si>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</si>
  <si>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</si>
  <si>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</si>
  <si>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</si>
  <si>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</si>
  <si>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</si>
  <si>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</si>
  <si>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</si>
  <si>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</si>
  <si>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</si>
  <si>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</si>
  <si>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</si>
  <si>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</si>
  <si>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</si>
  <si>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</si>
  <si>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</si>
  <si>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</si>
  <si>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</si>
  <si>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</si>
  <si>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</si>
  <si>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</si>
  <si>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</si>
  <si>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</si>
  <si>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</si>
  <si>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</si>
  <si>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</si>
  <si>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</si>
  <si>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</si>
  <si>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</si>
  <si>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</si>
  <si>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</si>
  <si>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</si>
  <si>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</si>
  <si>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</si>
  <si>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</si>
  <si>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</si>
  <si>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</si>
  <si>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</si>
  <si>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</si>
  <si>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</si>
  <si>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</si>
  <si>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</si>
  <si>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</si>
  <si>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</si>
  <si>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</si>
  <si>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</si>
  <si>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</si>
  <si>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</si>
  <si>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</si>
  <si>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</si>
  <si>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</si>
  <si>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</si>
  <si>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</si>
  <si>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</si>
  <si>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</si>
  <si>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</si>
  <si>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</si>
  <si>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</si>
  <si>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</si>
  <si>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</si>
  <si>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</si>
  <si>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</si>
  <si>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</si>
  <si>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</si>
  <si>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</si>
  <si>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</si>
  <si>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</si>
  <si>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</si>
  <si>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</si>
  <si>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</si>
  <si>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</si>
  <si>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</si>
  <si>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</si>
  <si>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</si>
  <si>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</si>
  <si>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</si>
  <si>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</si>
  <si>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</si>
  <si>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</si>
  <si>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</si>
  <si>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</si>
  <si>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</si>
  <si>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</si>
  <si>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</si>
  <si>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</si>
  <si>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</si>
  <si>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</si>
  <si>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</si>
  <si>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</si>
  <si>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</si>
  <si>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</si>
  <si>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</si>
  <si>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</si>
  <si>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</si>
  <si>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</si>
  <si>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</si>
  <si>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</si>
  <si>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</si>
  <si>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</si>
  <si>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</si>
  <si>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</si>
  <si>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</si>
  <si>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</si>
  <si>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</si>
  <si>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</si>
  <si>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</si>
  <si>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</si>
  <si>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</si>
  <si>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</si>
  <si>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</si>
  <si>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</si>
  <si>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</si>
  <si>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</si>
  <si>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</si>
  <si>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</si>
  <si>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</si>
  <si>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</si>
  <si>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</si>
  <si>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</si>
  <si>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</si>
  <si>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</si>
  <si>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</si>
  <si>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</si>
  <si>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</si>
  <si>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</si>
  <si>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</si>
  <si>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</si>
  <si>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</si>
  <si>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</si>
  <si>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</si>
  <si>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</si>
  <si>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</si>
  <si>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</si>
  <si>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</si>
  <si>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</si>
  <si>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</si>
  <si>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</si>
  <si>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</si>
  <si>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</si>
  <si>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</si>
  <si>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</si>
  <si>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</si>
  <si>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</si>
  <si>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</si>
  <si>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</si>
  <si>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</si>
  <si>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</si>
  <si>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</si>
  <si>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</si>
  <si>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</si>
  <si>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</si>
  <si>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</si>
  <si>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</si>
  <si>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</si>
  <si>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</si>
  <si>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</si>
  <si>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</si>
  <si>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</si>
  <si>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</si>
  <si>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</si>
  <si>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</si>
  <si>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</si>
  <si>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</si>
  <si>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</si>
  <si>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</si>
  <si>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</si>
  <si>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</si>
  <si>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</si>
  <si>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</si>
  <si>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</si>
  <si>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</si>
  <si>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</si>
  <si>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</si>
  <si>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</si>
  <si>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</si>
  <si>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</si>
  <si>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</si>
  <si>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</si>
  <si>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</si>
  <si>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</si>
  <si>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</si>
  <si>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</si>
  <si>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</si>
  <si>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</si>
  <si>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</si>
  <si>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</si>
  <si>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</si>
  <si>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</si>
  <si>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</si>
  <si>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</si>
  <si>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</si>
  <si>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</si>
  <si>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</si>
  <si>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</si>
  <si>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</si>
  <si>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</si>
  <si>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</si>
  <si>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</si>
  <si>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</si>
  <si>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</si>
  <si>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</si>
  <si>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</si>
  <si>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</si>
  <si>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</si>
  <si>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</si>
  <si>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</si>
  <si>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</si>
  <si>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</si>
  <si>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</si>
  <si>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</si>
  <si>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</si>
  <si>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</si>
  <si>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</si>
  <si>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</si>
  <si>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</si>
  <si>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</si>
  <si>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</si>
  <si>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</si>
  <si>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</si>
  <si>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</si>
  <si>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</si>
  <si>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</si>
  <si>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</si>
  <si>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</si>
  <si>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</si>
  <si>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</si>
  <si>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</si>
  <si>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</si>
  <si>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</si>
  <si>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</si>
  <si>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</si>
  <si>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</si>
  <si>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</si>
  <si>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</si>
  <si>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</si>
  <si>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</si>
  <si>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</si>
  <si>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</si>
  <si>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</si>
  <si>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</si>
  <si>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</si>
  <si>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</si>
  <si>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</si>
  <si>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</si>
  <si>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</si>
  <si>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</si>
  <si>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</si>
  <si>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</si>
  <si>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</si>
  <si>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</si>
  <si>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</si>
  <si>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</si>
  <si>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</si>
  <si>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</si>
  <si>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</si>
  <si>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</si>
  <si>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</si>
  <si>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</si>
  <si>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</si>
  <si>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</si>
  <si>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</si>
  <si>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</si>
  <si>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</si>
  <si>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</si>
  <si>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</si>
  <si>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</si>
  <si>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</si>
  <si>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</si>
  <si>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</si>
  <si>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</si>
  <si>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</si>
  <si>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</si>
  <si>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</si>
  <si>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</si>
  <si>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</si>
  <si>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</si>
  <si>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</si>
  <si>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</si>
  <si>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</si>
  <si>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</si>
  <si>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</si>
  <si>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</si>
  <si>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</si>
  <si>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</si>
  <si>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</si>
  <si>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</si>
  <si>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</si>
  <si>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</si>
  <si>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</si>
  <si>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</si>
  <si>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</si>
  <si>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</si>
  <si>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</si>
  <si>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</si>
  <si>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</si>
  <si>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</si>
  <si>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</si>
  <si>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</si>
  <si>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</si>
  <si>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</si>
  <si>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</si>
  <si>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</si>
  <si>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</si>
  <si>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</si>
  <si>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</si>
  <si>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</si>
  <si>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</si>
  <si>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</si>
  <si>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</si>
  <si>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</si>
  <si>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</si>
  <si>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</si>
  <si>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</si>
  <si>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</si>
  <si>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</si>
  <si>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</si>
  <si>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</si>
  <si>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</si>
  <si>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</si>
  <si>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</si>
  <si>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</si>
  <si>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</si>
  <si>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</si>
  <si>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</si>
  <si>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</si>
  <si>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</si>
  <si>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</si>
  <si>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</si>
  <si>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</si>
  <si>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</si>
  <si>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</si>
  <si>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</si>
  <si>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</si>
  <si>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</si>
  <si>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</si>
  <si>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</si>
  <si>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</si>
  <si>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</si>
  <si>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</si>
  <si>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</si>
  <si>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</si>
  <si>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</si>
  <si>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</si>
  <si>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</si>
  <si>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</si>
  <si>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</si>
  <si>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</si>
  <si>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</si>
  <si>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</si>
  <si>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</si>
  <si>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</si>
  <si>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</si>
  <si>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</si>
  <si>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</si>
  <si>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</si>
  <si>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</si>
  <si>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</si>
  <si>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</si>
  <si>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</si>
  <si>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</si>
  <si>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</si>
  <si>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</si>
  <si>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</si>
  <si>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</si>
  <si>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</si>
  <si>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</si>
  <si>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</si>
  <si>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</si>
  <si>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</si>
  <si>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</si>
  <si>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</si>
  <si>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</si>
  <si>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</si>
  <si>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</si>
  <si>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</si>
  <si>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</si>
  <si>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</si>
  <si>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</si>
  <si>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</si>
  <si>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</si>
  <si>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</si>
  <si>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</si>
  <si>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</si>
  <si>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</si>
  <si>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</si>
  <si>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</si>
  <si>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</si>
  <si>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</si>
  <si>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</si>
  <si>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</si>
  <si>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</si>
  <si>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</si>
  <si>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</si>
  <si>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</si>
  <si>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</si>
  <si>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</si>
  <si>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</si>
  <si>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</si>
  <si>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</si>
  <si>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</si>
  <si>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</si>
  <si>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</si>
  <si>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</si>
  <si>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</si>
  <si>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</si>
  <si>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</si>
  <si>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</si>
  <si>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</si>
  <si>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</si>
  <si>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</si>
  <si>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</si>
  <si>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</si>
  <si>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</si>
  <si>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</si>
  <si>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</si>
  <si>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</si>
  <si>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</si>
  <si>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</si>
  <si>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</si>
  <si>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</si>
  <si>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</si>
  <si>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</si>
  <si>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</si>
  <si>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</si>
  <si>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</si>
  <si>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</si>
  <si>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</si>
  <si>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</si>
  <si>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</si>
  <si>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</si>
  <si>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</si>
  <si>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</si>
  <si>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</si>
  <si>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</si>
  <si>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</si>
  <si>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</si>
  <si>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</si>
  <si>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</si>
  <si>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</si>
  <si>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</si>
  <si>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</si>
  <si>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</si>
  <si>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</si>
  <si>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</si>
  <si>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</si>
  <si>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</si>
  <si>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</si>
  <si>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</si>
  <si>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</si>
  <si>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</si>
  <si>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</si>
  <si>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</si>
  <si>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</si>
  <si>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</si>
  <si>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</si>
  <si>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</si>
  <si>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</si>
  <si>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</si>
  <si>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</si>
  <si>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</si>
  <si>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</si>
  <si>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</si>
  <si>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</si>
  <si>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</si>
  <si>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</si>
  <si>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</si>
  <si>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</si>
  <si>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</si>
  <si>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</si>
  <si>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</si>
  <si>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</si>
  <si>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</si>
  <si>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</si>
  <si>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</si>
  <si>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</si>
  <si>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</si>
  <si>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</si>
  <si>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</si>
  <si>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</si>
  <si>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</si>
  <si>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</si>
  <si>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</si>
  <si>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</si>
  <si>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</si>
  <si>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</si>
  <si>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</si>
  <si>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</si>
  <si>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</si>
  <si>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</si>
  <si>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</si>
  <si>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</si>
  <si>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</si>
  <si>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</si>
  <si>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</si>
  <si>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</si>
  <si>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</si>
  <si>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</si>
  <si>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</si>
  <si>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</si>
  <si>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</si>
  <si>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</si>
  <si>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</si>
  <si>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</si>
  <si>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</si>
  <si>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</si>
  <si>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</si>
  <si>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</si>
  <si>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</si>
  <si>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</si>
  <si>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</si>
  <si>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</si>
  <si>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</si>
  <si>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</si>
  <si>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</si>
  <si>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</si>
  <si>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</si>
  <si>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</si>
  <si>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</si>
  <si>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</si>
  <si>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</si>
  <si>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</si>
  <si>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</si>
  <si>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</si>
  <si>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</si>
  <si>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</si>
  <si>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</si>
  <si>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</si>
  <si>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</si>
  <si>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</si>
  <si>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</si>
  <si>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</si>
  <si>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</si>
  <si>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</si>
  <si>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</si>
  <si>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</si>
  <si>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</si>
  <si>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</si>
  <si>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</si>
  <si>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</si>
  <si>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</si>
  <si>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</si>
  <si>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</si>
  <si>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</si>
  <si>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</si>
  <si>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</si>
  <si>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</si>
  <si>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</si>
  <si>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</si>
  <si>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</si>
  <si>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</si>
  <si>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</si>
  <si>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</si>
  <si>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</si>
  <si>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</si>
  <si>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</si>
  <si>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</si>
  <si>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</si>
  <si>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</si>
  <si>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</si>
  <si>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</si>
  <si>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</si>
  <si>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</si>
  <si>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</si>
  <si>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</si>
  <si>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</si>
  <si>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</si>
  <si>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</si>
  <si>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</si>
  <si>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</si>
  <si>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</si>
  <si>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</si>
  <si>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</si>
  <si>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</si>
  <si>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</si>
  <si>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</si>
  <si>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</si>
  <si>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</si>
  <si>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</si>
  <si>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</si>
  <si>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</si>
  <si>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</si>
  <si>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</si>
  <si>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</si>
  <si>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</si>
  <si>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</si>
  <si>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</si>
  <si>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</si>
  <si>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</si>
  <si>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</si>
  <si>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</si>
  <si>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</si>
  <si>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</si>
  <si>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</si>
  <si>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</si>
  <si>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</si>
  <si>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</si>
  <si>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</si>
  <si>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</si>
  <si>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</si>
  <si>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</si>
  <si>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</si>
  <si>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</si>
  <si>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</si>
  <si>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</si>
  <si>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</si>
  <si>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</si>
  <si>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</si>
  <si>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</si>
  <si>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</si>
  <si>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</si>
  <si>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</si>
  <si>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</si>
  <si>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</si>
  <si>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</si>
  <si>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</si>
  <si>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</si>
  <si>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</si>
  <si>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</si>
  <si>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</si>
  <si>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</si>
  <si>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</si>
  <si>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</si>
  <si>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</si>
  <si>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</si>
  <si>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</si>
  <si>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</si>
  <si>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</si>
  <si>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</si>
  <si>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</si>
  <si>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</si>
  <si>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</si>
  <si>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</si>
  <si>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</si>
  <si>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</si>
  <si>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</si>
  <si>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</si>
  <si>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</si>
  <si>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</si>
  <si>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</si>
  <si>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</si>
  <si>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</si>
  <si>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</si>
  <si>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</si>
  <si>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</si>
  <si>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</si>
  <si>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</si>
  <si>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</si>
  <si>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</si>
  <si>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</si>
  <si>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</si>
  <si>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</si>
  <si>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</si>
  <si>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</si>
  <si>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</si>
  <si>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</si>
  <si>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</si>
  <si>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</si>
  <si>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</si>
  <si>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</si>
  <si>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</si>
  <si>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</si>
  <si>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</si>
  <si>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</si>
  <si>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</si>
  <si>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</si>
  <si>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</si>
  <si>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</si>
  <si>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</si>
  <si>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</si>
  <si>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</si>
  <si>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</si>
  <si>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</si>
  <si>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</si>
  <si>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</si>
  <si>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</si>
  <si>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</si>
  <si>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</si>
  <si>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</si>
  <si>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</si>
  <si>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</si>
  <si>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</si>
  <si>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</si>
  <si>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</si>
  <si>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</si>
  <si>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</si>
  <si>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</si>
  <si>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</si>
  <si>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</si>
  <si>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</si>
  <si>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</si>
  <si>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</si>
  <si>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</si>
  <si>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</si>
  <si>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</si>
  <si>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</si>
  <si>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</si>
  <si>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</si>
  <si>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</si>
  <si>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</si>
  <si>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</si>
  <si>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</si>
  <si>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</si>
  <si>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</si>
  <si>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</si>
  <si>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</si>
  <si>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</si>
  <si>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</si>
  <si>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</si>
  <si>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</si>
  <si>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</si>
  <si>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</si>
  <si>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</si>
  <si>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</si>
  <si>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</si>
  <si>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</si>
  <si>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</si>
  <si>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</si>
  <si>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</si>
  <si>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</si>
  <si>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</si>
  <si>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</si>
  <si>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</si>
  <si>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</si>
  <si>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</si>
  <si>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</si>
  <si>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</si>
  <si>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</si>
  <si>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</si>
  <si>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</si>
  <si>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</si>
  <si>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</si>
  <si>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</si>
  <si>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</si>
  <si>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</si>
  <si>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</si>
  <si>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</si>
  <si>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</si>
  <si>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</si>
  <si>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</si>
  <si>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</si>
  <si>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</si>
  <si>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</si>
  <si>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</si>
  <si>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</si>
  <si>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</si>
  <si>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</si>
  <si>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</si>
  <si>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</si>
  <si>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</si>
  <si>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</si>
  <si>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</si>
  <si>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</si>
  <si>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</si>
  <si>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</si>
  <si>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</si>
  <si>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</si>
  <si>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</si>
  <si>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</si>
  <si>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</si>
  <si>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</si>
  <si>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</si>
  <si>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</si>
  <si>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</si>
  <si>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</si>
  <si>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</si>
  <si>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</si>
  <si>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</si>
  <si>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</si>
  <si>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</si>
  <si>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</si>
  <si>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</si>
  <si>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</si>
  <si>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</si>
  <si>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</si>
  <si>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</si>
  <si>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</si>
  <si>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</si>
  <si>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</si>
  <si>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</si>
  <si>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</si>
  <si>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</si>
  <si>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</si>
  <si>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</si>
  <si>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</si>
  <si>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</si>
  <si>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</si>
  <si>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</si>
  <si>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</si>
  <si>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</si>
  <si>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</si>
  <si>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</si>
  <si>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</si>
  <si>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</si>
  <si>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</si>
  <si>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</si>
  <si>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</si>
  <si>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</si>
  <si>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</si>
  <si>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</si>
  <si>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</si>
  <si>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</si>
  <si>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</si>
  <si>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</si>
  <si>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</si>
  <si>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</si>
  <si>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</si>
  <si>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</si>
  <si>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</si>
  <si>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</si>
  <si>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</si>
  <si>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</si>
  <si>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</si>
  <si>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</si>
  <si>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</si>
  <si>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</si>
  <si>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</si>
  <si>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</si>
  <si>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</si>
  <si>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</si>
  <si>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</si>
  <si>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</si>
  <si>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</si>
  <si>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</si>
  <si>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</si>
  <si>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</si>
  <si>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</si>
  <si>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</si>
  <si>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</si>
  <si>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</si>
  <si>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</si>
  <si>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</si>
  <si>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</si>
  <si>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</si>
  <si>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</si>
  <si>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</si>
  <si>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</si>
  <si>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</si>
  <si>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</si>
  <si>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</si>
  <si>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</si>
  <si>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</si>
  <si>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</si>
  <si>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</si>
  <si>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</si>
  <si>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</si>
  <si>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</si>
  <si>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</si>
  <si>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</si>
  <si>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</si>
  <si>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</si>
  <si>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</si>
  <si>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</si>
  <si>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</si>
  <si>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</si>
  <si>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</si>
  <si>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</si>
  <si>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</si>
  <si>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</si>
  <si>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</si>
  <si>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</si>
  <si>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</si>
  <si>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</si>
  <si>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</si>
  <si>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</si>
  <si>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</si>
  <si>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</si>
  <si>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</si>
  <si>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</si>
  <si>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</si>
  <si>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</si>
  <si>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</si>
  <si>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</si>
  <si>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</si>
  <si>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</si>
  <si>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</si>
  <si>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</si>
  <si>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</si>
  <si>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</si>
  <si>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</si>
  <si>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</si>
  <si>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</si>
  <si>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</si>
  <si>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</si>
  <si>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</si>
  <si>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</si>
  <si>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</si>
  <si>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</si>
  <si>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</si>
  <si>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</si>
  <si>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</si>
  <si>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</si>
  <si>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</si>
  <si>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</si>
  <si>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</si>
  <si>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</si>
  <si>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</si>
  <si>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</si>
  <si>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</si>
  <si>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</si>
  <si>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</si>
  <si>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</si>
  <si>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</si>
  <si>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</si>
  <si>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</si>
  <si>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</si>
  <si>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</si>
  <si>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</si>
  <si>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</si>
  <si>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</si>
  <si>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</si>
  <si>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</si>
  <si>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</si>
  <si>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</si>
  <si>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</si>
  <si>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</si>
  <si>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</si>
  <si>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</si>
  <si>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</si>
  <si>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</si>
  <si>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</si>
  <si>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</si>
  <si>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</si>
  <si>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</si>
  <si>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</si>
  <si>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</si>
  <si>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</si>
  <si>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</si>
  <si>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</si>
  <si>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</si>
  <si>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</si>
  <si>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</si>
  <si>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</si>
  <si>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</si>
  <si>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</si>
  <si>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</si>
  <si>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</si>
  <si>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</si>
  <si>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</si>
  <si>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</si>
  <si>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</si>
  <si>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</si>
  <si>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</si>
  <si>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</si>
  <si>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</si>
  <si>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</si>
  <si>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</si>
  <si>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</si>
  <si>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</si>
  <si>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</si>
  <si>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</si>
  <si>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</si>
  <si>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</si>
  <si>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</si>
  <si>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</si>
  <si>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</si>
  <si>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</si>
  <si>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</si>
  <si>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</si>
  <si>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</si>
  <si>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</si>
  <si>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</si>
  <si>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</si>
  <si>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</si>
  <si>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</si>
  <si>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</si>
  <si>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</si>
  <si>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</si>
  <si>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</si>
  <si>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</si>
  <si>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</si>
  <si>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</si>
  <si>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</si>
  <si>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</si>
  <si>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</si>
  <si>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</si>
  <si>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</si>
  <si>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</si>
  <si>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</si>
  <si>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</si>
  <si>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</si>
  <si>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</si>
  <si>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</si>
  <si>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</si>
  <si>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</si>
  <si>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</si>
  <si>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</si>
  <si>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</si>
  <si>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</si>
  <si>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</si>
  <si>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</si>
  <si>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</si>
  <si>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</si>
  <si>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</si>
  <si>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</si>
  <si>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</si>
  <si>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</si>
  <si>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</si>
  <si>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</si>
  <si>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</si>
  <si>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</si>
  <si>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</si>
  <si>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</si>
  <si>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</si>
  <si>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</si>
  <si>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</si>
  <si>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</si>
  <si>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</si>
  <si>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</si>
  <si>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</si>
  <si>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</si>
  <si>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</si>
  <si>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</si>
  <si>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</si>
  <si>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</si>
  <si>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</si>
  <si>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</si>
  <si>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</si>
  <si>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</si>
  <si>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</si>
  <si>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</si>
  <si>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</si>
  <si>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</si>
  <si>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</si>
  <si>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</si>
  <si>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</si>
  <si>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</si>
  <si>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</si>
  <si>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</si>
  <si>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</si>
  <si>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</si>
  <si>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</si>
  <si>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</si>
  <si>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</si>
  <si>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</si>
  <si>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</si>
  <si>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</si>
  <si>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</si>
  <si>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</si>
  <si>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</si>
  <si>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</si>
  <si>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</si>
  <si>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</si>
  <si>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</si>
  <si>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</si>
  <si>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</si>
  <si>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</si>
  <si>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</si>
  <si>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</si>
  <si>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</si>
  <si>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</si>
  <si>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</si>
  <si>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</si>
  <si>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</si>
  <si>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</si>
  <si>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</si>
  <si>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</si>
  <si>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</si>
  <si>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</si>
  <si>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</si>
  <si>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</si>
  <si>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</si>
  <si>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</si>
  <si>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</si>
  <si>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</si>
  <si>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</si>
  <si>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</si>
  <si>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</si>
  <si>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</si>
  <si>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</si>
  <si>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</si>
  <si>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</si>
  <si>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</si>
  <si>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</si>
  <si>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</si>
  <si>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</si>
  <si>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</si>
  <si>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</si>
  <si>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</si>
  <si>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</si>
  <si>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</si>
  <si>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</si>
  <si>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</si>
  <si>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</si>
  <si>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</si>
  <si>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</si>
  <si>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</si>
  <si>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</si>
  <si>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</si>
  <si>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</si>
  <si>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</si>
  <si>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</si>
  <si>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</si>
  <si>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</si>
  <si>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</si>
  <si>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</si>
  <si>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</si>
  <si>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</si>
  <si>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</si>
  <si>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</si>
  <si>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</si>
  <si>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</si>
  <si>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</si>
  <si>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</si>
  <si>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</si>
  <si>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</si>
  <si>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</si>
  <si>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</si>
  <si>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</si>
  <si>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</si>
  <si>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</si>
  <si>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</si>
  <si>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</si>
  <si>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</si>
  <si>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</si>
  <si>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</si>
  <si>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</si>
  <si>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</si>
  <si>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</si>
  <si>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</si>
  <si>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</si>
  <si>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</si>
  <si>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</si>
  <si>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</si>
  <si>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</si>
  <si>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</si>
  <si>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</si>
  <si>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</si>
  <si>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</si>
  <si>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</si>
  <si>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</si>
  <si>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</si>
  <si>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</si>
  <si>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</si>
  <si>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</si>
  <si>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</si>
  <si>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</si>
  <si>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</si>
  <si>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</si>
  <si>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</si>
  <si>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</si>
  <si>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</si>
  <si>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</si>
  <si>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</si>
  <si>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</si>
  <si>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</si>
  <si>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</si>
  <si>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</si>
  <si>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</si>
  <si>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</si>
  <si>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</si>
  <si>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</si>
  <si>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</si>
  <si>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</si>
  <si>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</si>
  <si>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</si>
  <si>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</si>
  <si>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</si>
  <si>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</si>
  <si>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</si>
  <si>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</si>
  <si>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</si>
  <si>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</si>
  <si>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</si>
  <si>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</si>
  <si>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</si>
  <si>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</si>
  <si>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</si>
  <si>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</si>
  <si>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</si>
  <si>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</si>
  <si>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</si>
  <si>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</si>
  <si>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</si>
  <si>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</si>
  <si>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</si>
  <si>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</si>
  <si>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</si>
  <si>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</si>
  <si>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</si>
  <si>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</si>
  <si>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</si>
  <si>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</si>
  <si>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</si>
  <si>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</si>
  <si>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</si>
  <si>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</si>
  <si>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</si>
  <si>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</si>
  <si>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</si>
  <si>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</si>
  <si>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</si>
  <si>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</si>
  <si>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</si>
  <si>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</si>
  <si>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</si>
  <si>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</si>
  <si>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</si>
  <si>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</si>
  <si>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</si>
  <si>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</si>
  <si>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</si>
  <si>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</si>
  <si>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</si>
  <si>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</si>
  <si>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</si>
  <si>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</si>
  <si>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</si>
  <si>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</si>
  <si>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</si>
  <si>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</si>
  <si>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</si>
  <si>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</si>
  <si>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</si>
  <si>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</si>
  <si>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</si>
  <si>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</si>
  <si>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</si>
  <si>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</si>
  <si>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</si>
  <si>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</si>
  <si>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</si>
  <si>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</si>
  <si>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</si>
  <si>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</si>
  <si>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</si>
  <si>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</si>
  <si>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</si>
  <si>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</si>
  <si>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</si>
  <si>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</si>
  <si>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</si>
  <si>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</si>
  <si>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</si>
  <si>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</si>
  <si>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</si>
  <si>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</si>
  <si>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</si>
  <si>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</si>
  <si>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</si>
  <si>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</si>
  <si>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</si>
  <si>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</si>
  <si>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</si>
  <si>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</si>
  <si>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</si>
  <si>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</si>
  <si>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</si>
  <si>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</si>
  <si>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</si>
  <si>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</si>
  <si>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</si>
  <si>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</si>
  <si>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</si>
  <si>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</si>
  <si>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</si>
  <si>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</si>
  <si>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</si>
  <si>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</si>
  <si>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</si>
  <si>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</si>
  <si>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</si>
  <si>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</si>
  <si>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</si>
  <si>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</si>
  <si>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</si>
  <si>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</si>
  <si>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</si>
  <si>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</si>
  <si>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</si>
  <si>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</si>
  <si>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</si>
  <si>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</si>
  <si>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</si>
  <si>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</si>
  <si>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</si>
  <si>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</si>
  <si>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</si>
  <si>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</si>
  <si>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</si>
  <si>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</si>
  <si>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</si>
  <si>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</si>
  <si>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</si>
  <si>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</si>
  <si>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</si>
  <si>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</si>
  <si>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</si>
  <si>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</si>
  <si>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</si>
  <si>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</si>
  <si>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</si>
  <si>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</si>
  <si>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</si>
  <si>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</si>
  <si>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</si>
  <si>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</si>
  <si>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</si>
  <si>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</si>
  <si>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</si>
  <si>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</si>
  <si>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</si>
  <si>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</si>
  <si>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</si>
  <si>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</si>
  <si>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</si>
  <si>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</si>
  <si>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</si>
  <si>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</si>
  <si>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</si>
  <si>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</si>
  <si>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</si>
  <si>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</si>
  <si>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</si>
  <si>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</si>
  <si>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</si>
  <si>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</si>
  <si>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</si>
  <si>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</si>
  <si>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</si>
  <si>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</si>
  <si>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</si>
  <si>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</si>
  <si>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</si>
  <si>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</si>
  <si>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</si>
  <si>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</si>
  <si>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</si>
  <si>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</si>
  <si>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</si>
  <si>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</si>
  <si>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</si>
  <si>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</si>
  <si>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</si>
  <si>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</si>
  <si>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</si>
  <si>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</si>
  <si>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</si>
  <si>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</si>
  <si>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</si>
  <si>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</si>
  <si>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</si>
  <si>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</si>
  <si>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</si>
  <si>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</si>
  <si>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</si>
  <si>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</si>
  <si>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</si>
  <si>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</si>
  <si>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</si>
  <si>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</si>
  <si>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</si>
  <si>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</si>
  <si>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</si>
  <si>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</si>
  <si>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</si>
  <si>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</si>
  <si>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</si>
  <si>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</si>
  <si>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</si>
  <si>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</si>
  <si>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</si>
  <si>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</si>
  <si>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</si>
  <si>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</si>
  <si>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</si>
  <si>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</si>
  <si>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</si>
  <si>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</si>
  <si>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</si>
  <si>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</si>
  <si>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</si>
  <si>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</si>
  <si>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</si>
  <si>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</si>
  <si>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</si>
  <si>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</si>
  <si>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</si>
  <si>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</si>
  <si>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</si>
  <si>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</si>
  <si>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</si>
  <si>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</si>
  <si>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</si>
  <si>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</si>
  <si>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</si>
  <si>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</si>
  <si>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</si>
  <si>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</si>
  <si>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</si>
  <si>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</si>
  <si>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</si>
  <si>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</si>
  <si>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</si>
  <si>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</si>
  <si>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</si>
  <si>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</si>
  <si>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</si>
  <si>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</si>
  <si>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</si>
  <si>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</si>
  <si>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</si>
  <si>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</si>
  <si>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</si>
  <si>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</si>
  <si>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</si>
  <si>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</si>
  <si>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</si>
  <si>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</si>
  <si>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</si>
  <si>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</si>
  <si>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</si>
  <si>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</si>
  <si>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</si>
  <si>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</si>
  <si>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</si>
  <si>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</si>
  <si>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</si>
  <si>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</si>
  <si>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</si>
  <si>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</si>
  <si>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</si>
  <si>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</si>
  <si>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</si>
  <si>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</si>
  <si>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</si>
  <si>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</si>
  <si>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</si>
  <si>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</si>
  <si>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</si>
  <si>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</si>
  <si>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</si>
  <si>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</si>
  <si>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</si>
  <si>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</si>
  <si>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</si>
  <si>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</si>
  <si>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</si>
  <si>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</si>
  <si>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</si>
  <si>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</si>
  <si>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</si>
  <si>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</si>
  <si>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</si>
  <si>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</si>
  <si>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</si>
  <si>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</si>
  <si>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</si>
  <si>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</si>
  <si>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</si>
  <si>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</si>
  <si>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</si>
  <si>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</si>
  <si>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</si>
  <si>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</si>
  <si>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</si>
  <si>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</si>
  <si>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</si>
  <si>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</si>
  <si>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</si>
  <si>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</si>
  <si>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</si>
  <si>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</si>
  <si>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</si>
  <si>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</si>
  <si>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</si>
  <si>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</si>
  <si>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</si>
  <si>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</si>
  <si>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</si>
  <si>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</si>
  <si>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</si>
  <si>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</si>
  <si>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</si>
  <si>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</si>
  <si>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</si>
  <si>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</si>
  <si>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</si>
  <si>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</si>
  <si>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</si>
  <si>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</si>
  <si>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</si>
  <si>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</si>
  <si>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</si>
  <si>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</si>
  <si>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</si>
  <si>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</si>
  <si>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</si>
  <si>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</si>
  <si>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</si>
  <si>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</si>
  <si>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</si>
  <si>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</si>
  <si>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</si>
  <si>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</si>
  <si>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</si>
  <si>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</si>
  <si>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</si>
  <si>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</si>
  <si>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</si>
  <si>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</si>
  <si>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</si>
  <si>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</si>
  <si>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</si>
  <si>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</si>
  <si>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</si>
  <si>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</si>
  <si>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</si>
  <si>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</si>
  <si>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</si>
  <si>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</si>
  <si>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</si>
  <si>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</si>
  <si>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</si>
  <si>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</si>
  <si>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</si>
  <si>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</si>
  <si>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</si>
  <si>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</si>
  <si>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</si>
  <si>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</si>
  <si>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</si>
  <si>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</si>
  <si>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</si>
  <si>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</si>
  <si>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</si>
  <si>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</si>
  <si>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</si>
  <si>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</si>
  <si>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</si>
  <si>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</si>
  <si>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</si>
  <si>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</si>
  <si>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</si>
  <si>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</si>
  <si>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</si>
  <si>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</si>
  <si>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</si>
  <si>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</si>
  <si>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</si>
  <si>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</si>
  <si>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</si>
  <si>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</si>
  <si>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</si>
  <si>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</si>
  <si>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</si>
  <si>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</si>
  <si>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</si>
  <si>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</si>
  <si>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</si>
  <si>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</si>
  <si>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</si>
  <si>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</si>
  <si>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</si>
  <si>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</si>
  <si>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</si>
  <si>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</si>
  <si>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</si>
  <si>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</si>
  <si>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</si>
  <si>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</si>
  <si>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</si>
  <si>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</si>
  <si>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</si>
  <si>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</si>
  <si>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</si>
  <si>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</si>
  <si>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</si>
  <si>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</si>
  <si>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</si>
  <si>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</si>
  <si>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</si>
  <si>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</si>
  <si>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</si>
  <si>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</si>
  <si>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</si>
  <si>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</si>
  <si>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</si>
  <si>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</si>
  <si>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</si>
  <si>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</si>
  <si>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</si>
  <si>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</si>
  <si>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</si>
  <si>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</si>
  <si>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</si>
  <si>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</si>
  <si>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</si>
  <si>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</si>
  <si>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</si>
  <si>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</si>
  <si>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</si>
  <si>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</si>
  <si>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</si>
  <si>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</si>
  <si>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</si>
  <si>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</si>
  <si>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</si>
  <si>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</si>
  <si>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</si>
  <si>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</si>
  <si>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</si>
  <si>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</si>
  <si>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</si>
  <si>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</si>
  <si>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</si>
  <si>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</si>
  <si>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</si>
  <si>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</si>
  <si>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</si>
  <si>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</si>
  <si>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</si>
  <si>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</si>
  <si>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</si>
  <si>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</si>
  <si>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</si>
  <si>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</si>
  <si>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</si>
  <si>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</si>
  <si>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</si>
  <si>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</si>
  <si>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</si>
  <si>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</si>
  <si>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</si>
  <si>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</si>
  <si>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</si>
  <si>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</si>
  <si>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</si>
  <si>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</si>
  <si>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</si>
  <si>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</si>
  <si>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</si>
  <si>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</si>
  <si>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</si>
  <si>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</si>
  <si>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</si>
  <si>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</si>
  <si>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</si>
  <si>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</si>
  <si>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</si>
  <si>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</si>
  <si>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</si>
  <si>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</si>
  <si>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</si>
  <si>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</si>
  <si>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</si>
  <si>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</si>
  <si>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</si>
  <si>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</si>
  <si>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</si>
  <si>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</si>
  <si>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</si>
  <si>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</si>
  <si>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</si>
  <si>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</si>
  <si>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</si>
  <si>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</si>
  <si>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</si>
  <si>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</si>
  <si>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</si>
  <si>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</si>
  <si>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</si>
  <si>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</si>
  <si>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</si>
  <si>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</si>
  <si>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</si>
  <si>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</si>
  <si>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</si>
  <si>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</si>
  <si>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</si>
  <si>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</si>
  <si>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</si>
  <si>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</si>
  <si>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</si>
  <si>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</si>
  <si>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</si>
  <si>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</si>
  <si>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</si>
  <si>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</si>
  <si>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</si>
  <si>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</si>
  <si>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</si>
  <si>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</si>
  <si>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</si>
  <si>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</si>
  <si>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</si>
  <si>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</si>
  <si>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</si>
  <si>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</si>
  <si>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</si>
  <si>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</si>
  <si>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</si>
  <si>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</si>
  <si>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</si>
  <si>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</si>
  <si>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</si>
  <si>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</si>
  <si>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</si>
  <si>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</si>
  <si>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</si>
  <si>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</si>
  <si>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</si>
  <si>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</si>
  <si>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</si>
  <si>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</si>
  <si>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</si>
  <si>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</si>
  <si>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</si>
  <si>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</si>
  <si>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</si>
  <si>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</si>
  <si>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</si>
  <si>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</si>
  <si>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</si>
  <si>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</si>
  <si>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</si>
  <si>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</si>
  <si>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</si>
  <si>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</si>
  <si>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</si>
  <si>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</si>
  <si>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</si>
  <si>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</si>
  <si>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</si>
  <si>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</si>
  <si>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</si>
  <si>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</si>
  <si>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</si>
  <si>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</si>
  <si>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</si>
  <si>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</si>
  <si>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</si>
  <si>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</si>
  <si>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</si>
  <si>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</si>
  <si>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</si>
  <si>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</si>
  <si>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</si>
  <si>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</si>
  <si>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</si>
  <si>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</si>
  <si>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</si>
  <si>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</si>
  <si>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</si>
  <si>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</si>
  <si>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</si>
  <si>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</si>
  <si>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</si>
  <si>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</si>
  <si>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</si>
  <si>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</si>
  <si>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</si>
  <si>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</si>
  <si>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</si>
  <si>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</si>
  <si>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</si>
  <si>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</si>
  <si>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</si>
  <si>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</si>
  <si>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</si>
  <si>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</si>
  <si>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</si>
  <si>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</si>
  <si>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</si>
  <si>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</si>
  <si>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</si>
  <si>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</si>
  <si>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</si>
  <si>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</si>
  <si>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</si>
  <si>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</si>
  <si>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</si>
  <si>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</si>
  <si>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</si>
  <si>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</si>
  <si>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</si>
  <si>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</si>
  <si>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</si>
  <si>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</si>
  <si>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</si>
  <si>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</si>
  <si>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</si>
  <si>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</si>
  <si>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</si>
  <si>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</si>
  <si>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</si>
  <si>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</si>
  <si>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</si>
  <si>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</si>
  <si>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</si>
  <si>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</si>
  <si>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</si>
  <si>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</si>
  <si>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</si>
  <si>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</si>
  <si>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</si>
  <si>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</si>
  <si>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</si>
  <si>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</si>
  <si>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</si>
  <si>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</si>
  <si>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</si>
  <si>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</si>
  <si>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</si>
  <si>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</si>
  <si>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</si>
  <si>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</si>
  <si>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</si>
  <si>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</si>
  <si>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</si>
  <si>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</si>
  <si>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</si>
  <si>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</si>
  <si>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</si>
  <si>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</si>
  <si>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</si>
  <si>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</si>
  <si>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</si>
  <si>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</si>
  <si>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</si>
  <si>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</si>
  <si>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</si>
  <si>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</si>
  <si>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</si>
  <si>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</si>
  <si>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</si>
  <si>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</si>
  <si>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</si>
  <si>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</si>
  <si>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</si>
  <si>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</si>
  <si>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</si>
  <si>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</si>
  <si>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</si>
  <si>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</si>
  <si>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</si>
  <si>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</si>
  <si>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</si>
  <si>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</si>
  <si>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</si>
  <si>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</si>
  <si>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</si>
  <si>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</si>
  <si>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</si>
  <si>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</si>
  <si>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</si>
  <si>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</si>
  <si>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</si>
  <si>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</si>
  <si>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</si>
  <si>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</si>
  <si>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</si>
  <si>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</si>
  <si>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</si>
  <si>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</si>
  <si>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</si>
  <si>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</si>
  <si>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</si>
  <si>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</si>
  <si>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</si>
  <si>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</si>
  <si>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</si>
  <si>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</si>
  <si>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</si>
  <si>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</si>
  <si>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</si>
  <si>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</si>
  <si>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</si>
  <si>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</si>
  <si>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</si>
  <si>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</si>
  <si>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</si>
  <si>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</si>
  <si>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</si>
  <si>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</si>
  <si>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</si>
  <si>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</si>
  <si>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</si>
  <si>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</si>
  <si>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</si>
  <si>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</si>
  <si>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</si>
  <si>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</si>
  <si>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</si>
  <si>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</si>
  <si>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</si>
  <si>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</si>
  <si>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</si>
  <si>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</si>
  <si>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</si>
  <si>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</si>
  <si>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</si>
  <si>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</si>
  <si>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</si>
  <si>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</si>
  <si>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</si>
  <si>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</si>
  <si>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</si>
  <si>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</si>
  <si>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</si>
  <si>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</si>
  <si>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</si>
  <si>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</si>
  <si>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</si>
  <si>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</si>
  <si>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</si>
  <si>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</si>
  <si>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</si>
  <si>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</si>
  <si>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</si>
  <si>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</si>
  <si>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</si>
  <si>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</si>
  <si>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</si>
  <si>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</si>
  <si>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</si>
  <si>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</si>
  <si>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</si>
  <si>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</si>
  <si>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</si>
  <si>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</si>
  <si>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</si>
  <si>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</si>
  <si>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</si>
  <si>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</si>
  <si>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</si>
  <si>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</si>
  <si>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</si>
  <si>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</si>
  <si>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</si>
  <si>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</si>
  <si>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</si>
  <si>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</si>
  <si>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</si>
  <si>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</si>
  <si>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</si>
  <si>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</si>
  <si>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</si>
  <si>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</si>
  <si>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</si>
  <si>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</si>
  <si>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</si>
  <si>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</si>
  <si>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</si>
  <si>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</si>
  <si>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</si>
  <si>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</si>
  <si>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</si>
  <si>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</si>
  <si>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</si>
  <si>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</si>
  <si>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</si>
  <si>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</si>
  <si>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</si>
  <si>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</si>
  <si>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</si>
  <si>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</si>
  <si>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</si>
  <si>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</si>
  <si>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</si>
  <si>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</si>
  <si>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</si>
  <si>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</si>
  <si>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</si>
  <si>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</si>
  <si>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</si>
  <si>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</si>
  <si>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</si>
  <si>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</si>
  <si>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</si>
  <si>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</si>
  <si>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</si>
  <si>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</si>
  <si>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</si>
  <si>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</si>
  <si>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</si>
  <si>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</si>
  <si>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</si>
  <si>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</si>
  <si>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</si>
  <si>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</si>
  <si>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</si>
  <si>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</si>
  <si>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</si>
  <si>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</si>
  <si>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</si>
  <si>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</si>
  <si>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</si>
  <si>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</si>
  <si>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</si>
  <si>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</si>
  <si>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</si>
  <si>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</si>
  <si>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</si>
  <si>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</si>
  <si>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</si>
  <si>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</si>
  <si>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</si>
  <si>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</si>
  <si>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</si>
  <si>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</si>
  <si>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</si>
  <si>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</si>
  <si>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</si>
  <si>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</si>
  <si>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</si>
  <si>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</si>
  <si>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</si>
  <si>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</si>
  <si>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</si>
  <si>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</si>
  <si>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</si>
  <si>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</si>
  <si>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</si>
  <si>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</si>
  <si>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</si>
  <si>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</si>
  <si>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</si>
  <si>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</si>
  <si>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</si>
  <si>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</si>
  <si>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</si>
  <si>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</si>
  <si>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</si>
  <si>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</si>
  <si>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</si>
  <si>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</si>
  <si>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</si>
  <si>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</si>
  <si>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</si>
  <si>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</si>
  <si>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</si>
  <si>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</si>
  <si>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</si>
  <si>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</si>
  <si>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</si>
  <si>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</si>
  <si>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</si>
  <si>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</si>
  <si>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</si>
  <si>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</si>
  <si>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</si>
  <si>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</si>
  <si>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</si>
  <si>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</si>
  <si>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</si>
  <si>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</si>
  <si>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</si>
  <si>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</si>
  <si>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</si>
  <si>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</si>
  <si>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</si>
  <si>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</si>
  <si>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</si>
  <si>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</si>
  <si>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</si>
  <si>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</si>
  <si>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</si>
  <si>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</si>
  <si>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</si>
  <si>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</si>
  <si>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</si>
  <si>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</si>
  <si>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</si>
  <si>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</si>
  <si>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</si>
  <si>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</si>
  <si>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</si>
  <si>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</si>
  <si>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</si>
  <si>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</si>
  <si>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</si>
  <si>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</si>
  <si>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</si>
  <si>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</si>
  <si>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</si>
  <si>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</si>
  <si>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</si>
  <si>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</si>
  <si>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</si>
  <si>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</si>
  <si>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</si>
  <si>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</si>
  <si>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</si>
  <si>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</si>
  <si>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</si>
  <si>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</si>
  <si>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</si>
  <si>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</si>
  <si>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</si>
  <si>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</si>
  <si>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</si>
  <si>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</si>
  <si>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</si>
  <si>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</si>
  <si>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</si>
  <si>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</si>
  <si>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</si>
  <si>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</si>
  <si>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</si>
  <si>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</si>
  <si>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</si>
  <si>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</si>
  <si>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</si>
  <si>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</si>
  <si>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</si>
  <si>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</si>
  <si>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</si>
  <si>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</si>
  <si>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</si>
  <si>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</si>
  <si>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</si>
  <si>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</si>
  <si>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</si>
  <si>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</si>
  <si>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</si>
  <si>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</si>
  <si>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</si>
  <si>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</si>
  <si>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</si>
  <si>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</si>
  <si>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</si>
  <si>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</si>
  <si>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</si>
  <si>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</si>
  <si>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</si>
  <si>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</si>
  <si>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</si>
  <si>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</si>
  <si>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</si>
  <si>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</si>
  <si>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</si>
  <si>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</si>
  <si>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</si>
  <si>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</si>
  <si>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</si>
  <si>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</si>
  <si>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</si>
  <si>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</si>
  <si>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</si>
  <si>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</si>
  <si>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</si>
  <si>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</si>
  <si>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</si>
  <si>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</si>
  <si>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</si>
  <si>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</si>
  <si>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</si>
  <si>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</si>
  <si>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</si>
  <si>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</si>
  <si>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</si>
  <si>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</si>
  <si>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</si>
  <si>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</si>
  <si>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</si>
  <si>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</si>
  <si>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</si>
  <si>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</si>
  <si>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</si>
  <si>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</si>
  <si>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</si>
  <si>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</si>
  <si>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</si>
  <si>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</si>
  <si>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</si>
  <si>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</si>
  <si>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</si>
  <si>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</si>
  <si>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</si>
  <si>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</si>
  <si>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</si>
  <si>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</si>
  <si>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</si>
  <si>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</si>
  <si>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</si>
  <si>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</si>
  <si>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</si>
  <si>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</si>
  <si>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</si>
  <si>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</si>
  <si>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</si>
  <si>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</si>
  <si>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</si>
  <si>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</si>
  <si>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</si>
  <si>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</si>
  <si>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</si>
  <si>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</si>
  <si>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</si>
  <si>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</si>
  <si>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</si>
  <si>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</si>
  <si>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</si>
  <si>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</si>
  <si>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</si>
  <si>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</si>
  <si>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</si>
  <si>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</si>
  <si>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</si>
  <si>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</si>
  <si>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</si>
  <si>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</si>
  <si>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</si>
  <si>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</si>
  <si>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</si>
  <si>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</si>
  <si>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</si>
  <si>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</si>
  <si>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</si>
  <si>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</si>
  <si>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</si>
  <si>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</si>
  <si>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</si>
  <si>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</si>
  <si>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</si>
  <si>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</si>
  <si>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</si>
  <si>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</si>
  <si>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</si>
  <si>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</si>
  <si>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</si>
  <si>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</si>
  <si>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</si>
  <si>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</si>
  <si>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</si>
  <si>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</si>
  <si>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</si>
  <si>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</si>
  <si>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</si>
  <si>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</si>
  <si>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</si>
  <si>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</si>
  <si>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</si>
  <si>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</si>
  <si>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</si>
  <si>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</si>
  <si>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</si>
  <si>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</si>
  <si>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</si>
  <si>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</si>
  <si>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</si>
  <si>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</si>
  <si>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</si>
  <si>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</si>
  <si>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</si>
  <si>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</si>
  <si>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</si>
  <si>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</si>
  <si>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</si>
  <si>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</si>
  <si>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</si>
  <si>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</si>
  <si>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</si>
  <si>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</si>
  <si>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</si>
  <si>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</si>
  <si>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</si>
  <si>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</si>
  <si>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</si>
  <si>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</si>
  <si>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</si>
  <si>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</si>
  <si>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</si>
  <si>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</si>
  <si>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</si>
  <si>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</si>
  <si>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</si>
  <si>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</si>
  <si>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</si>
  <si>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</si>
  <si>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</si>
  <si>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</si>
  <si>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</si>
  <si>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</si>
  <si>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</si>
  <si>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</si>
  <si>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</si>
  <si>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</si>
  <si>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</si>
  <si>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</si>
  <si>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</si>
  <si>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</si>
  <si>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</si>
  <si>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</si>
  <si>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</si>
  <si>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</si>
  <si>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</si>
  <si>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</si>
  <si>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</si>
  <si>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</si>
  <si>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</si>
  <si>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</si>
  <si>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</si>
  <si>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</si>
  <si>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</si>
  <si>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</si>
  <si>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</si>
  <si>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</si>
  <si>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</si>
  <si>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</si>
  <si>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</si>
  <si>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</si>
  <si>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</si>
  <si>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</si>
  <si>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</si>
  <si>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</si>
  <si>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</si>
  <si>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</si>
  <si>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</si>
  <si>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</si>
  <si>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</si>
  <si>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</si>
  <si>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</si>
  <si>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</si>
  <si>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</si>
  <si>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</si>
  <si>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</si>
  <si>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</si>
  <si>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</si>
  <si>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</si>
  <si>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</si>
  <si>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</si>
  <si>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</si>
  <si>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</si>
  <si>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</si>
  <si>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</si>
  <si>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</si>
  <si>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</si>
  <si>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</si>
  <si>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</si>
  <si>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</si>
  <si>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</si>
  <si>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</si>
  <si>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</si>
  <si>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</si>
  <si>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</si>
  <si>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</si>
  <si>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</si>
  <si>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</si>
  <si>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</si>
  <si>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</si>
  <si>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</si>
  <si>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</si>
  <si>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</si>
  <si>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</si>
  <si>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</si>
  <si>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</si>
  <si>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</si>
  <si>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</si>
  <si>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</si>
  <si>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</si>
  <si>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</si>
  <si>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</si>
  <si>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</si>
  <si>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</si>
  <si>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</si>
  <si>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</si>
  <si>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</si>
  <si>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</si>
  <si>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</si>
  <si>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</si>
  <si>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</si>
  <si>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</si>
  <si>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</si>
  <si>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</si>
  <si>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</si>
  <si>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</si>
  <si>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</si>
  <si>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</si>
  <si>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</si>
  <si>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</si>
  <si>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</si>
  <si>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</si>
  <si>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</si>
  <si>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</si>
  <si>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</si>
  <si>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</si>
  <si>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</si>
  <si>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</si>
  <si>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</si>
  <si>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</si>
  <si>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</si>
  <si>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</si>
  <si>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</si>
  <si>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</si>
  <si>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</si>
  <si>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</si>
  <si>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</si>
  <si>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</si>
  <si>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</si>
  <si>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</si>
  <si>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</si>
  <si>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</si>
  <si>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</si>
  <si>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</si>
  <si>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</si>
  <si>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</si>
  <si>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</si>
  <si>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</si>
  <si>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</si>
  <si>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</si>
  <si>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</si>
  <si>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</si>
  <si>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</si>
  <si>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</si>
  <si>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</si>
  <si>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</si>
  <si>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</si>
  <si>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</si>
  <si>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</si>
  <si>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</si>
  <si>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</si>
  <si>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</si>
  <si>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</si>
  <si>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</si>
  <si>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</si>
  <si>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</si>
  <si>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</si>
  <si>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</si>
  <si>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</si>
  <si>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</si>
  <si>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</si>
  <si>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</si>
  <si>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</si>
  <si>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</si>
  <si>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</si>
  <si>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</si>
  <si>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</si>
  <si>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</si>
  <si>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</si>
  <si>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</si>
  <si>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</si>
  <si>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</si>
  <si>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</si>
  <si>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</si>
  <si>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</si>
  <si>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</si>
  <si>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</si>
  <si>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</si>
  <si>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</si>
  <si>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</si>
  <si>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</si>
  <si>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</si>
  <si>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</si>
  <si>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</si>
  <si>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</si>
  <si>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</si>
  <si>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</si>
  <si>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</si>
  <si>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</si>
  <si>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</si>
  <si>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</si>
  <si>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</si>
  <si>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</si>
  <si>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</si>
  <si>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</si>
  <si>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</si>
  <si>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</si>
  <si>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</si>
  <si>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</si>
  <si>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</si>
  <si>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</si>
  <si>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</si>
  <si>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</si>
  <si>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</si>
  <si>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</si>
  <si>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</si>
  <si>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</si>
  <si>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</si>
  <si>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</si>
  <si>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</si>
  <si>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</si>
  <si>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</si>
  <si>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</si>
  <si>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</si>
  <si>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</si>
  <si>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</si>
  <si>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</si>
  <si>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</si>
  <si>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</si>
  <si>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</si>
  <si>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</si>
  <si>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</si>
  <si>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</si>
  <si>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</si>
  <si>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</si>
  <si>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</si>
  <si>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</si>
  <si>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</si>
  <si>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</si>
  <si>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</si>
  <si>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</si>
  <si>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</si>
  <si>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</si>
  <si>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</si>
  <si>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</si>
  <si>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</si>
  <si>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</si>
  <si>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</si>
  <si>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</si>
  <si>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</si>
  <si>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</si>
  <si>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</si>
  <si>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</si>
  <si>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</si>
  <si>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</si>
  <si>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</si>
  <si>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</si>
  <si>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</si>
  <si>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</si>
  <si>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</si>
  <si>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</si>
  <si>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</si>
  <si>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</si>
  <si>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</si>
  <si>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</si>
  <si>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</si>
  <si>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</si>
  <si>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</si>
  <si>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</si>
  <si>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</si>
  <si>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</si>
  <si>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</si>
  <si>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</si>
  <si>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</si>
  <si>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</si>
  <si>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</si>
  <si>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</si>
  <si>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</si>
  <si>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</si>
  <si>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</si>
  <si>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</si>
  <si>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</si>
  <si>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</si>
  <si>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</si>
  <si>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</si>
  <si>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</si>
  <si>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</si>
  <si>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</si>
  <si>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</si>
  <si>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</si>
  <si>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</si>
  <si>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</si>
  <si>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</si>
  <si>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</si>
  <si>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</si>
  <si>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</si>
  <si>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</si>
  <si>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</si>
  <si>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</si>
  <si>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</si>
  <si>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</si>
  <si>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</si>
  <si>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</si>
  <si>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</si>
  <si>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</si>
  <si>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</si>
  <si>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</si>
  <si>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</si>
  <si>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</si>
  <si>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</si>
  <si>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</si>
  <si>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</si>
  <si>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</si>
  <si>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</si>
  <si>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</si>
  <si>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</si>
  <si>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</si>
  <si>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</si>
  <si>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</si>
  <si>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</si>
  <si>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</si>
  <si>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</si>
  <si>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</si>
  <si>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</si>
  <si>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</si>
  <si>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</si>
  <si>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</si>
  <si>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</si>
  <si>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</si>
  <si>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</si>
  <si>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</si>
  <si>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</si>
  <si>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</si>
  <si>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</si>
  <si>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</si>
  <si>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</si>
  <si>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</si>
  <si>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</si>
  <si>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</si>
  <si>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</si>
  <si>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</si>
  <si>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</si>
  <si>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</si>
  <si>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</si>
  <si>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</si>
  <si>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</si>
  <si>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</si>
  <si>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</si>
  <si>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</si>
  <si>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</si>
  <si>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</si>
  <si>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</si>
  <si>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</si>
  <si>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</si>
  <si>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</si>
  <si>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</si>
  <si>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</si>
  <si>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</si>
  <si>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</si>
  <si>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</si>
  <si>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</si>
  <si>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</si>
  <si>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</si>
  <si>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</si>
  <si>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</si>
  <si>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</si>
  <si>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</si>
  <si>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</si>
  <si>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</si>
  <si>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</si>
  <si>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</si>
  <si>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</si>
  <si>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</si>
  <si>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</si>
  <si>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</si>
  <si>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</si>
  <si>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</si>
  <si>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</si>
  <si>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</si>
  <si>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</si>
  <si>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</si>
  <si>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</si>
  <si>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</si>
  <si>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</si>
  <si>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</si>
  <si>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</si>
  <si>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</si>
  <si>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</si>
  <si>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</si>
  <si>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</si>
  <si>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</si>
  <si>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</si>
  <si>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</si>
  <si>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</si>
  <si>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</si>
  <si>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</si>
  <si>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</si>
  <si>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</si>
  <si>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</si>
  <si>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</si>
  <si>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</si>
  <si>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</si>
  <si>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</si>
  <si>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</si>
  <si>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</si>
  <si>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</si>
  <si>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</si>
  <si>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</si>
  <si>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</si>
  <si>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</si>
  <si>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</si>
  <si>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</si>
  <si>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</si>
  <si>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</si>
  <si>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</si>
  <si>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</si>
  <si>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</si>
  <si>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</si>
  <si>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</si>
  <si>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</si>
  <si>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</si>
  <si>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</si>
  <si>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</si>
  <si>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</si>
  <si>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</si>
  <si>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</si>
  <si>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</si>
  <si>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</si>
  <si>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</si>
  <si>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</si>
  <si>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</si>
  <si>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</si>
  <si>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</si>
  <si>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</si>
  <si>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</si>
  <si>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</si>
  <si>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</si>
  <si>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</si>
  <si>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</si>
  <si>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</si>
  <si>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</si>
  <si>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</si>
  <si>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</si>
  <si>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</si>
  <si>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</si>
  <si>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</si>
  <si>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</si>
  <si>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</si>
  <si>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</si>
  <si>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</si>
  <si>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</si>
  <si>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</si>
  <si>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</si>
  <si>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</si>
  <si>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</si>
  <si>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</si>
  <si>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</si>
  <si>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</si>
  <si>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</si>
  <si>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</si>
  <si>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</si>
  <si>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</si>
  <si>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</si>
  <si>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</si>
  <si>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</si>
  <si>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</si>
  <si>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</si>
  <si>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</si>
  <si>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</si>
  <si>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</si>
  <si>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</si>
  <si>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</si>
  <si>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</si>
  <si>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</si>
  <si>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</si>
  <si>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</si>
  <si>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</si>
  <si>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</si>
  <si>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</si>
  <si>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</si>
  <si>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</si>
  <si>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</si>
  <si>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</si>
  <si>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</si>
  <si>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</si>
  <si>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</si>
  <si>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</si>
  <si>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</si>
  <si>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</si>
  <si>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</si>
  <si>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</si>
  <si>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</si>
  <si>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</si>
  <si>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</si>
  <si>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</si>
  <si>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</si>
  <si>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</si>
  <si>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</si>
  <si>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</si>
  <si>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</si>
  <si>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</si>
  <si>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</si>
  <si>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</si>
  <si>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</si>
  <si>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</si>
  <si>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</si>
  <si>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</si>
  <si>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</si>
  <si>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</si>
  <si>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</si>
  <si>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</si>
  <si>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</si>
  <si>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</si>
  <si>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</si>
  <si>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</si>
  <si>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</si>
  <si>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</si>
  <si>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</si>
  <si>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</si>
  <si>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</si>
  <si>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</si>
  <si>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</si>
  <si>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</si>
  <si>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</si>
  <si>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</si>
  <si>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</si>
  <si>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</si>
  <si>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</si>
  <si>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</si>
  <si>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</si>
  <si>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</si>
  <si>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</si>
  <si>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</si>
  <si>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</si>
  <si>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</si>
  <si>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</si>
  <si>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</si>
  <si>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</si>
  <si>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</si>
  <si>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</si>
  <si>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</si>
  <si>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</si>
  <si>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</si>
  <si>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</si>
  <si>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</si>
  <si>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</si>
  <si>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</si>
  <si>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</si>
  <si>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</si>
  <si>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</si>
  <si>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</si>
  <si>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</si>
  <si>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</si>
  <si>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</si>
  <si>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</si>
  <si>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</si>
  <si>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</si>
  <si>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</si>
  <si>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</si>
  <si>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</si>
  <si>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</si>
  <si>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</si>
  <si>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</si>
  <si>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</si>
  <si>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</si>
  <si>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</si>
  <si>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</si>
  <si>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</si>
  <si>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</si>
  <si>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</si>
  <si>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</si>
  <si>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</si>
  <si>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</si>
  <si>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</si>
  <si>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</si>
  <si>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</si>
  <si>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</si>
  <si>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</si>
  <si>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</si>
  <si>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</si>
  <si>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</si>
  <si>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</si>
  <si>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</si>
  <si>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</si>
  <si>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</si>
  <si>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</si>
  <si>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</si>
  <si>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</si>
  <si>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</si>
  <si>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</si>
  <si>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</si>
  <si>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</si>
  <si>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</si>
  <si>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</si>
  <si>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</si>
  <si>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</si>
  <si>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</si>
  <si>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</si>
  <si>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</si>
  <si>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</si>
  <si>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</si>
  <si>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</si>
  <si>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</si>
  <si>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</si>
  <si>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</si>
  <si>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</si>
  <si>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</si>
  <si>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</si>
  <si>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</si>
  <si>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</si>
  <si>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</si>
  <si>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</si>
  <si>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</si>
  <si>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</si>
  <si>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</si>
  <si>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</si>
  <si>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</si>
  <si>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</si>
  <si>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</si>
  <si>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</si>
  <si>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</si>
  <si>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</si>
  <si>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</si>
  <si>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</si>
  <si>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</si>
  <si>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</si>
  <si>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</si>
  <si>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</si>
  <si>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</si>
  <si>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</si>
  <si>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</si>
  <si>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</si>
  <si>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</si>
  <si>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</si>
  <si>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</si>
  <si>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</si>
  <si>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</si>
  <si>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</si>
  <si>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</si>
  <si>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</si>
  <si>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</si>
  <si>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</si>
  <si>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</si>
  <si>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</si>
  <si>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</si>
  <si>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</si>
  <si>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</si>
  <si>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</si>
  <si>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</si>
  <si>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</si>
  <si>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</si>
  <si>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</si>
  <si>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</si>
  <si>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</si>
  <si>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</si>
  <si>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</si>
  <si>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</si>
  <si>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</si>
  <si>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</si>
  <si>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</si>
  <si>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</si>
  <si>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</si>
  <si>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</si>
  <si>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</si>
  <si>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</si>
  <si>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</si>
  <si>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</si>
  <si>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</si>
  <si>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</si>
  <si>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</si>
  <si>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</si>
  <si>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</si>
  <si>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</si>
  <si>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</si>
  <si>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</si>
  <si>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</si>
  <si>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</si>
  <si>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</si>
  <si>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</si>
  <si>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</si>
  <si>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</si>
  <si>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</si>
  <si>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</si>
  <si>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</si>
  <si>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</si>
  <si>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</si>
  <si>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</si>
  <si>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</si>
  <si>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</si>
  <si>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</si>
  <si>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</si>
  <si>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</si>
  <si>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</si>
  <si>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</si>
  <si>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</si>
  <si>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</si>
  <si>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</si>
  <si>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</si>
  <si>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</si>
  <si>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</si>
  <si>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</si>
  <si>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</si>
  <si>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</si>
  <si>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</si>
  <si>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</si>
  <si>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</si>
  <si>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</si>
  <si>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</si>
  <si>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</si>
  <si>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</si>
  <si>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</si>
  <si>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</si>
  <si>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</si>
  <si>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</si>
  <si>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</si>
  <si>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</si>
  <si>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</si>
  <si>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</si>
  <si>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</si>
  <si>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</si>
  <si>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</si>
  <si>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</si>
  <si>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</si>
  <si>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</si>
  <si>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</si>
  <si>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</si>
  <si>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</si>
  <si>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</si>
  <si>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</si>
  <si>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</si>
  <si>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</si>
  <si>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</si>
  <si>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</si>
  <si>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</si>
  <si>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</si>
  <si>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</si>
  <si>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</si>
  <si>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</si>
  <si>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</si>
  <si>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</si>
  <si>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</si>
  <si>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</si>
  <si>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</si>
  <si>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</si>
  <si>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</si>
  <si>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</si>
  <si>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</si>
  <si>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</si>
  <si>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</si>
  <si>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</si>
  <si>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</si>
  <si>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</si>
  <si>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</si>
  <si>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</si>
  <si>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</si>
  <si>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</si>
  <si>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</si>
  <si>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</si>
  <si>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</si>
  <si>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</si>
  <si>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</si>
  <si>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</si>
  <si>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</si>
  <si>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</si>
  <si>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</si>
  <si>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</si>
  <si>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</si>
  <si>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</si>
  <si>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</si>
  <si>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</si>
  <si>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</si>
  <si>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</si>
  <si>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</si>
  <si>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</si>
  <si>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</si>
  <si>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</si>
  <si>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</si>
  <si>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</si>
  <si>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</si>
  <si>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</si>
  <si>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</si>
  <si>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</si>
  <si>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</si>
  <si>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</si>
  <si>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</si>
  <si>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</si>
  <si>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</si>
  <si>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</si>
  <si>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</si>
  <si>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</si>
  <si>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</si>
  <si>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</si>
  <si>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</si>
  <si>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</si>
  <si>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</si>
  <si>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</si>
  <si>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</si>
  <si>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</si>
  <si>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</si>
  <si>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</si>
  <si>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</si>
  <si>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</si>
  <si>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</si>
  <si>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</si>
  <si>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</si>
  <si>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</si>
  <si>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</si>
  <si>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</si>
  <si>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</si>
  <si>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</si>
  <si>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</si>
  <si>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</si>
  <si>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</si>
  <si>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</si>
  <si>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</si>
  <si>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</si>
  <si>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</si>
  <si>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</si>
  <si>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</si>
  <si>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</si>
  <si>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</si>
  <si>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</si>
  <si>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</si>
  <si>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</si>
  <si>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</si>
  <si>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</si>
  <si>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</si>
  <si>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</si>
  <si>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</si>
  <si>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</si>
  <si>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</si>
  <si>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</si>
  <si>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</si>
  <si>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</si>
  <si>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</si>
  <si>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</si>
  <si>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</si>
  <si>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</si>
  <si>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</si>
  <si>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</si>
  <si>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</si>
  <si>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</si>
  <si>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</si>
  <si>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</si>
  <si>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</si>
  <si>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</si>
  <si>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</si>
  <si>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</si>
  <si>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</si>
  <si>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</si>
  <si>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</si>
  <si>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</si>
  <si>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</si>
  <si>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</si>
  <si>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</si>
  <si>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</si>
  <si>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</si>
  <si>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</si>
  <si>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</si>
  <si>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</si>
  <si>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</si>
  <si>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</si>
  <si>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</si>
  <si>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</si>
  <si>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</si>
  <si>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</si>
  <si>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</si>
  <si>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</si>
  <si>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</si>
  <si>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</si>
  <si>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</si>
  <si>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</si>
  <si>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</si>
  <si>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</si>
  <si>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</si>
  <si>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</si>
  <si>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</si>
  <si>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</si>
  <si>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</si>
  <si>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</si>
  <si>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</si>
  <si>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</si>
  <si>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</si>
  <si>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</si>
  <si>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</si>
  <si>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</si>
  <si>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</si>
  <si>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</si>
  <si>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</si>
  <si>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</si>
  <si>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</si>
  <si>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</si>
  <si>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</si>
  <si>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</si>
  <si>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</si>
  <si>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</si>
  <si>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</si>
  <si>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</si>
  <si>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</si>
  <si>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</si>
  <si>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</si>
  <si>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</si>
  <si>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</si>
  <si>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</si>
  <si>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</si>
  <si>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</si>
  <si>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</si>
  <si>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</si>
  <si>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</si>
  <si>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</si>
  <si>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</si>
  <si>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</si>
  <si>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</si>
  <si>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</si>
  <si>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</si>
  <si>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</si>
  <si>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</si>
  <si>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</si>
  <si>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</si>
  <si>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</si>
  <si>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</si>
  <si>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</si>
  <si>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</si>
  <si>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</si>
  <si>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</si>
  <si>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</si>
  <si>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</si>
  <si>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</si>
  <si>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</si>
  <si>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</si>
  <si>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</si>
  <si>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</si>
  <si>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</si>
  <si>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</si>
  <si>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</si>
  <si>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</si>
  <si>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</si>
  <si>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</si>
  <si>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</si>
  <si>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</si>
  <si>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</si>
  <si>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</si>
  <si>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</si>
  <si>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</si>
  <si>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</si>
  <si>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</si>
  <si>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</si>
  <si>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</si>
  <si>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</si>
  <si>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</si>
  <si>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</si>
  <si>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</si>
  <si>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</si>
  <si>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</si>
  <si>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</si>
  <si>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</si>
  <si>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</si>
  <si>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</si>
  <si>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</si>
  <si>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</si>
  <si>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</si>
  <si>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</si>
  <si>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</si>
  <si>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</si>
  <si>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</si>
  <si>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</si>
  <si>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</si>
  <si>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</si>
  <si>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</si>
  <si>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</si>
  <si>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</si>
  <si>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</si>
  <si>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</si>
  <si>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</si>
  <si>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</si>
  <si>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</si>
  <si>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</si>
  <si>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</si>
  <si>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</si>
  <si>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</si>
  <si>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</si>
  <si>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</si>
  <si>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</si>
  <si>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</si>
  <si>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</si>
  <si>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</si>
  <si>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</si>
  <si>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</si>
  <si>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</si>
  <si>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</si>
  <si>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</si>
  <si>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</si>
  <si>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</si>
  <si>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</si>
  <si>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</si>
  <si>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</si>
  <si>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</si>
  <si>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</si>
  <si>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</si>
  <si>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</si>
  <si>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</si>
  <si>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</si>
  <si>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</si>
  <si>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</si>
  <si>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</si>
  <si>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</si>
  <si>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</si>
  <si>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</si>
  <si>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</si>
  <si>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</si>
  <si>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</si>
  <si>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</si>
  <si>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</si>
  <si>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</si>
  <si>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</si>
  <si>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</si>
  <si>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</si>
  <si>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</si>
  <si>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</si>
  <si>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</si>
  <si>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</si>
  <si>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</si>
  <si>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</si>
  <si>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</si>
  <si>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</si>
  <si>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</si>
  <si>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</si>
  <si>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</si>
  <si>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</si>
  <si>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</si>
  <si>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</si>
  <si>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</si>
  <si>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</si>
  <si>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</si>
  <si>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</si>
  <si>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</si>
  <si>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</si>
  <si>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</si>
  <si>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</si>
  <si>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</si>
  <si>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</si>
  <si>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</si>
  <si>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</si>
  <si>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</si>
  <si>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</si>
  <si>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</si>
  <si>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</si>
  <si>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</si>
  <si>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</si>
  <si>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</si>
  <si>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</si>
  <si>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</si>
  <si>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</si>
  <si>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</si>
  <si>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</si>
  <si>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</si>
  <si>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</si>
  <si>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</si>
  <si>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</si>
  <si>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</si>
  <si>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</si>
  <si>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</si>
  <si>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</si>
  <si>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</si>
  <si>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</si>
  <si>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</si>
  <si>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</si>
  <si>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</si>
  <si>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</si>
  <si>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</si>
  <si>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</si>
  <si>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</si>
  <si>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</si>
  <si>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</si>
  <si>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</si>
  <si>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</si>
  <si>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</si>
  <si>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</si>
  <si>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</si>
  <si>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</si>
  <si>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</si>
  <si>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</si>
  <si>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</si>
  <si>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</si>
  <si>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</si>
  <si>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</si>
  <si>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</si>
  <si>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</si>
  <si>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</si>
  <si>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</si>
  <si>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</si>
  <si>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</si>
  <si>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</si>
  <si>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</si>
  <si>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</si>
  <si>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</si>
  <si>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</si>
  <si>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</si>
  <si>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</si>
  <si>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</si>
  <si>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</si>
  <si>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</si>
  <si>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</si>
  <si>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</si>
  <si>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</si>
  <si>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</si>
  <si>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</si>
  <si>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</si>
  <si>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</si>
  <si>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</si>
  <si>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</si>
  <si>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</si>
  <si>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</si>
  <si>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</si>
  <si>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</si>
  <si>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</si>
  <si>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</si>
  <si>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</si>
  <si>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</si>
  <si>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</si>
  <si>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</si>
  <si>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</si>
  <si>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</si>
  <si>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</si>
  <si>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</si>
  <si>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</si>
  <si>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</si>
  <si>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</si>
  <si>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</si>
  <si>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</si>
  <si>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</si>
  <si>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</si>
  <si>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</si>
  <si>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</si>
  <si>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</si>
  <si>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</si>
  <si>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</si>
  <si>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</si>
  <si>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</si>
  <si>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</si>
  <si>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</si>
  <si>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</si>
  <si>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</si>
  <si>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</si>
  <si>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</si>
  <si>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</si>
  <si>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</si>
  <si>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</si>
  <si>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</si>
  <si>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</si>
  <si>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</si>
  <si>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</si>
  <si>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</si>
  <si>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</si>
  <si>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</si>
  <si>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</si>
  <si>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</si>
  <si>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</si>
  <si>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</si>
  <si>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</si>
  <si>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</si>
  <si>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</si>
  <si>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</si>
  <si>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</si>
  <si>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</si>
  <si>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</si>
  <si>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</si>
  <si>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</si>
  <si>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</si>
  <si>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</si>
  <si>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</si>
  <si>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</si>
  <si>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</si>
  <si>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</si>
  <si>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</si>
  <si>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</si>
  <si>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</si>
  <si>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</si>
  <si>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</si>
  <si>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</si>
  <si>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</si>
  <si>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</si>
  <si>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</si>
  <si>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</si>
  <si>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</si>
  <si>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</si>
  <si>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</si>
  <si>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</si>
  <si>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</si>
  <si>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</si>
  <si>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</si>
  <si>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</si>
  <si>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</si>
  <si>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</si>
  <si>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</si>
  <si>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</si>
  <si>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</si>
  <si>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</si>
  <si>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</si>
  <si>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</si>
  <si>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</si>
  <si>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</si>
  <si>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</si>
  <si>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</si>
  <si>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</si>
  <si>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</si>
  <si>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</si>
  <si>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</si>
  <si>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</si>
  <si>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</si>
  <si>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</si>
  <si>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</si>
  <si>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</si>
  <si>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</si>
  <si>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</si>
  <si>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</si>
  <si>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</si>
  <si>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</si>
  <si>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</si>
  <si>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</si>
  <si>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</si>
  <si>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</si>
  <si>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</si>
  <si>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</si>
  <si>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</si>
  <si>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</si>
  <si>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</si>
  <si>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</si>
  <si>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</si>
  <si>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</si>
  <si>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</si>
  <si>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</si>
  <si>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</si>
  <si>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</si>
  <si>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</si>
  <si>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</si>
  <si>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</si>
  <si>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</si>
  <si>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</si>
  <si>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</si>
  <si>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</si>
  <si>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</si>
  <si>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</si>
  <si>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</si>
  <si>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</si>
  <si>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</si>
  <si>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</si>
  <si>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</si>
  <si>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</si>
  <si>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</si>
  <si>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</si>
  <si>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</si>
  <si>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</si>
  <si>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</si>
  <si>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</si>
  <si>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</si>
  <si>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</si>
  <si>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</si>
  <si>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</si>
  <si>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</si>
  <si>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</si>
  <si>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</si>
  <si>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</si>
  <si>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</si>
  <si>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</si>
  <si>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</si>
  <si>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</si>
  <si>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</si>
  <si>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</si>
  <si>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</si>
  <si>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</si>
  <si>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</si>
  <si>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</si>
  <si>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</si>
  <si>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</si>
  <si>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</si>
  <si>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</si>
  <si>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</si>
  <si>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</si>
  <si>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</si>
  <si>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</si>
  <si>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</si>
  <si>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</si>
  <si>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</si>
  <si>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</si>
  <si>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</si>
  <si>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</si>
  <si>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</si>
  <si>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</si>
  <si>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</si>
  <si>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</si>
  <si>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</si>
  <si>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</si>
  <si>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</si>
  <si>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</si>
  <si>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</si>
  <si>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</si>
  <si>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</si>
  <si>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</si>
  <si>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</si>
  <si>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</si>
  <si>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</si>
  <si>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</si>
  <si>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</si>
  <si>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</si>
  <si>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</si>
  <si>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</si>
  <si>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</si>
  <si>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</si>
  <si>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</si>
  <si>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</si>
  <si>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</si>
  <si>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</si>
  <si>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</si>
  <si>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</si>
  <si>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</si>
  <si>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</si>
  <si>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</si>
  <si>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</si>
  <si>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</si>
  <si>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</si>
  <si>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</si>
  <si>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</si>
  <si>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</si>
  <si>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</si>
  <si>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</si>
  <si>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</si>
  <si>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</si>
  <si>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</si>
  <si>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</si>
  <si>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</si>
  <si>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</si>
  <si>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</si>
  <si>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</si>
  <si>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</si>
  <si>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</si>
  <si>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</si>
  <si>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</si>
  <si>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</si>
  <si>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</si>
  <si>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</si>
  <si>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</si>
  <si>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</si>
  <si>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</si>
  <si>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</si>
  <si>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</si>
  <si>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</si>
  <si>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</si>
  <si>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</si>
  <si>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</si>
  <si>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</si>
  <si>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</si>
  <si>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</si>
  <si>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</si>
  <si>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</si>
  <si>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</si>
  <si>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</si>
  <si>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</si>
  <si>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</si>
  <si>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</si>
  <si>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</si>
  <si>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</si>
  <si>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</si>
  <si>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</si>
  <si>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</si>
  <si>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</si>
  <si>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</si>
  <si>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</si>
  <si>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</si>
  <si>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</si>
  <si>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</si>
  <si>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</si>
  <si>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</si>
  <si>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</si>
  <si>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</si>
  <si>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</si>
  <si>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</si>
  <si>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</si>
  <si>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</si>
  <si>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</si>
  <si>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</si>
  <si>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</si>
  <si>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</si>
  <si>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</si>
  <si>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</si>
  <si>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</si>
  <si>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</si>
  <si>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</si>
  <si>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</si>
  <si>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</si>
  <si>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</si>
  <si>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</si>
  <si>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</si>
  <si>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</si>
  <si>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</si>
  <si>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</si>
  <si>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</si>
  <si>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</si>
  <si>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</si>
  <si>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</si>
  <si>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</si>
  <si>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</si>
  <si>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</si>
  <si>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</si>
  <si>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</si>
  <si>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</si>
  <si>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</si>
  <si>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</si>
  <si>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</si>
  <si>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</si>
  <si>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</si>
  <si>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</si>
  <si>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</si>
  <si>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</si>
  <si>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</si>
  <si>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</si>
  <si>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</si>
  <si>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</si>
  <si>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</si>
  <si>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</si>
  <si>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</si>
  <si>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</si>
  <si>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</si>
  <si>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</si>
  <si>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</si>
  <si>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</si>
  <si>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</si>
  <si>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</si>
  <si>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</si>
  <si>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</si>
  <si>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</si>
  <si>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</si>
  <si>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</si>
  <si>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</si>
  <si>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</si>
  <si>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</si>
  <si>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</si>
  <si>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</si>
  <si>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</si>
  <si>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</si>
  <si>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</si>
  <si>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</si>
  <si>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</si>
  <si>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</si>
  <si>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</si>
  <si>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</si>
  <si>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</si>
  <si>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</si>
  <si>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</si>
  <si>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</si>
  <si>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</si>
  <si>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</si>
  <si>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</si>
  <si>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</si>
  <si>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</si>
  <si>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</si>
  <si>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</si>
  <si>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</si>
  <si>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</si>
  <si>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</si>
  <si>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</si>
  <si>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</si>
  <si>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</si>
  <si>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</si>
  <si>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</si>
  <si>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</si>
  <si>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</si>
  <si>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</si>
  <si>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</si>
  <si>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</si>
  <si>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</si>
  <si>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</si>
  <si>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</si>
  <si>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</si>
  <si>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</si>
  <si>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</si>
  <si>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</si>
  <si>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</si>
  <si>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</si>
  <si>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</si>
  <si>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</si>
  <si>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</si>
  <si>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</si>
  <si>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</si>
  <si>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</si>
  <si>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</si>
  <si>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</si>
  <si>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</si>
  <si>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</si>
  <si>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</si>
  <si>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</si>
  <si>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</si>
  <si>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</si>
  <si>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</si>
  <si>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</si>
  <si>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</si>
  <si>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</si>
  <si>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</si>
  <si>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</si>
  <si>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</si>
  <si>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</si>
  <si>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</si>
  <si>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</si>
  <si>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</si>
  <si>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</si>
  <si>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</si>
  <si>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</si>
  <si>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</si>
  <si>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</si>
  <si>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</si>
  <si>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</si>
  <si>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</si>
  <si>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</si>
  <si>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</si>
  <si>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</si>
  <si>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</si>
  <si>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</si>
  <si>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</si>
  <si>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</si>
  <si>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</si>
  <si>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</si>
  <si>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</si>
  <si>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</si>
  <si>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</si>
  <si>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</si>
  <si>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</si>
  <si>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</si>
  <si>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</si>
  <si>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</si>
  <si>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</si>
  <si>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</si>
  <si>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</si>
  <si>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</si>
  <si>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</si>
  <si>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</si>
  <si>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</si>
  <si>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</si>
  <si>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</si>
  <si>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</si>
  <si>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</si>
  <si>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</si>
  <si>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</si>
  <si>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</si>
  <si>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</si>
  <si>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</si>
  <si>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</si>
  <si>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</si>
  <si>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</si>
  <si>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</si>
  <si>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</si>
  <si>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</si>
  <si>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</si>
  <si>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</si>
  <si>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</si>
  <si>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</si>
  <si>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</si>
  <si>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</si>
  <si>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</si>
  <si>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</si>
  <si>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</si>
  <si>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</si>
  <si>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</si>
  <si>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</si>
  <si>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</si>
  <si>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</si>
  <si>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</si>
  <si>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</si>
  <si>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</si>
  <si>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</si>
  <si>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</si>
  <si>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</si>
  <si>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</si>
  <si>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</si>
  <si>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</si>
  <si>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</si>
  <si>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</si>
  <si>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</si>
  <si>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</si>
  <si>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</si>
  <si>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</si>
  <si>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</si>
  <si>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</si>
  <si>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</si>
  <si>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</si>
  <si>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</si>
  <si>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</si>
  <si>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</si>
  <si>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</si>
  <si>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</si>
  <si>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</si>
  <si>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</si>
  <si>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</si>
  <si>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</si>
  <si>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</si>
  <si>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</si>
  <si>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</si>
  <si>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</si>
  <si>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</si>
  <si>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</si>
  <si>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</si>
  <si>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</si>
  <si>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</si>
  <si>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</si>
  <si>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</si>
  <si>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</si>
  <si>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</si>
  <si>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</si>
  <si>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</si>
  <si>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</si>
  <si>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</si>
  <si>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</si>
  <si>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</si>
  <si>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</si>
  <si>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</si>
  <si>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</si>
  <si>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</si>
  <si>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</si>
  <si>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</si>
  <si>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</si>
  <si>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</si>
  <si>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</si>
  <si>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</si>
  <si>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</si>
  <si>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</si>
  <si>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</si>
  <si>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</si>
  <si>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</si>
  <si>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</si>
  <si>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</si>
  <si>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</si>
  <si>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</si>
  <si>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</si>
  <si>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</si>
  <si>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</si>
  <si>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</si>
  <si>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</si>
  <si>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</si>
  <si>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</si>
  <si>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</si>
  <si>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</si>
  <si>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</si>
  <si>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</si>
  <si>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</si>
  <si>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</si>
  <si>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</si>
  <si>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</si>
  <si>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</si>
  <si>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</si>
  <si>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</si>
  <si>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</si>
  <si>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</si>
  <si>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</si>
  <si>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</si>
  <si>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</si>
  <si>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</si>
  <si>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</si>
  <si>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</si>
  <si>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</si>
  <si>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</si>
  <si>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</si>
  <si>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</si>
  <si>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</si>
  <si>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</si>
  <si>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</si>
  <si>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</si>
  <si>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</si>
  <si>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</si>
  <si>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</si>
  <si>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</si>
  <si>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</si>
  <si>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</si>
  <si>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</si>
  <si>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</si>
  <si>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</si>
  <si>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</si>
  <si>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</si>
  <si>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</si>
  <si>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</si>
  <si>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</si>
  <si>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</si>
  <si>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</si>
  <si>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</si>
  <si>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</si>
  <si>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</si>
  <si>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</si>
  <si>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</si>
  <si>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</si>
  <si>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</si>
  <si>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</si>
  <si>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</si>
  <si>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</si>
  <si>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</si>
  <si>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</si>
  <si>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</si>
  <si>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</si>
  <si>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</si>
  <si>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</si>
  <si>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</si>
  <si>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</si>
  <si>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</si>
  <si>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</si>
  <si>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</si>
  <si>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</si>
  <si>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</si>
  <si>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</si>
  <si>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</si>
  <si>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</si>
  <si>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</si>
  <si>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</si>
  <si>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</si>
  <si>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</si>
  <si>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</si>
  <si>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</si>
  <si>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</si>
  <si>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</si>
  <si>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</si>
  <si>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</si>
  <si>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</si>
  <si>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</si>
  <si>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</si>
  <si>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</si>
  <si>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</si>
  <si>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</si>
  <si>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</si>
  <si>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</si>
  <si>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</si>
  <si>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</si>
  <si>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</si>
  <si>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</si>
  <si>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</si>
  <si>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</si>
  <si>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</si>
  <si>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</si>
  <si>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</si>
  <si>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</si>
  <si>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</si>
  <si>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</si>
  <si>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</si>
  <si>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</si>
  <si>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</si>
  <si>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</si>
  <si>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</si>
  <si>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</si>
  <si>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</si>
  <si>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</si>
  <si>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</si>
  <si>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</si>
  <si>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</si>
  <si>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</si>
  <si>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</si>
  <si>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</si>
  <si>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</si>
  <si>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</si>
  <si>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</si>
  <si>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</si>
  <si>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</si>
  <si>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</si>
  <si>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</si>
  <si>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</si>
  <si>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</si>
  <si>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</si>
  <si>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</si>
  <si>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</si>
  <si>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</si>
  <si>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</si>
  <si>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</si>
  <si>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</si>
  <si>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</si>
  <si>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</si>
  <si>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</si>
  <si>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</si>
  <si>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</si>
  <si>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</si>
  <si>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</si>
  <si>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</si>
  <si>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</si>
  <si>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</si>
  <si>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</si>
  <si>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</si>
  <si>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</si>
  <si>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</si>
  <si>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</si>
  <si>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</si>
  <si>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</si>
  <si>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</si>
  <si>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</si>
  <si>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</si>
  <si>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</si>
  <si>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</si>
  <si>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</si>
  <si>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</si>
  <si>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</si>
  <si>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</si>
  <si>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</si>
  <si>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</si>
  <si>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</si>
  <si>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</si>
  <si>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</si>
  <si>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</si>
  <si>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</si>
  <si>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</si>
  <si>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</si>
  <si>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</si>
  <si>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</si>
  <si>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</si>
  <si>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</si>
  <si>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</si>
  <si>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</si>
  <si>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</si>
  <si>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</si>
  <si>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</si>
  <si>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</si>
  <si>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</si>
  <si>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</si>
  <si>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</si>
  <si>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</si>
  <si>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</si>
  <si>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</si>
  <si>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</si>
  <si>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</si>
  <si>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</si>
  <si>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</si>
  <si>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</si>
  <si>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</si>
  <si>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</si>
  <si>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</si>
  <si>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</si>
  <si>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</si>
  <si>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</si>
  <si>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</si>
  <si>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</si>
  <si>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</si>
  <si>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</si>
  <si>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</si>
  <si>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</si>
  <si>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</si>
  <si>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</si>
  <si>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</si>
  <si>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</si>
  <si>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</si>
  <si>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</si>
  <si>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</si>
  <si>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</si>
  <si>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</si>
  <si>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</si>
  <si>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</si>
  <si>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</si>
  <si>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</si>
  <si>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</si>
  <si>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</si>
  <si>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</si>
  <si>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</si>
  <si>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</si>
  <si>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</si>
  <si>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</si>
  <si>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</si>
  <si>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</si>
  <si>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</si>
  <si>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</si>
  <si>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</si>
  <si>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</si>
  <si>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</si>
  <si>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</si>
  <si>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</si>
  <si>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</si>
  <si>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</si>
  <si>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</si>
  <si>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</si>
  <si>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</si>
  <si>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</si>
  <si>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</si>
  <si>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</si>
  <si>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</si>
  <si>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</si>
  <si>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</si>
  <si>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</si>
  <si>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</si>
  <si>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</si>
  <si>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</si>
  <si>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</si>
  <si>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</si>
  <si>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</si>
  <si>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</si>
  <si>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</si>
  <si>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</si>
  <si>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</si>
  <si>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</si>
  <si>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</si>
  <si>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</si>
  <si>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</si>
  <si>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</si>
  <si>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</si>
  <si>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</si>
  <si>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</si>
  <si>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</si>
  <si>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</si>
  <si>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</si>
  <si>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</si>
  <si>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</si>
  <si>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</si>
  <si>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</si>
  <si>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</si>
  <si>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</si>
  <si>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</si>
  <si>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</si>
  <si>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</si>
  <si>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</si>
  <si>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</si>
  <si>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</si>
  <si>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</si>
  <si>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</si>
  <si>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</si>
  <si>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</si>
  <si>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</si>
  <si>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</si>
  <si>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</si>
  <si>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</si>
  <si>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</si>
  <si>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</si>
  <si>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</si>
  <si>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</si>
  <si>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</si>
  <si>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</si>
  <si>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</si>
  <si>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</si>
  <si>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</si>
  <si>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</si>
  <si>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</si>
  <si>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</si>
  <si>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</si>
  <si>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</si>
  <si>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</si>
  <si>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</si>
  <si>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</si>
  <si>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</si>
  <si>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</si>
  <si>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</si>
  <si>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</si>
  <si>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</si>
  <si>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</si>
  <si>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</si>
  <si>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</si>
  <si>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</si>
  <si>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</si>
  <si>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</si>
  <si>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</si>
  <si>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</si>
  <si>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</si>
  <si>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</si>
  <si>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</si>
  <si>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</si>
  <si>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</si>
  <si>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</si>
  <si>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</si>
  <si>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</si>
  <si>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</si>
  <si>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</si>
  <si>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</si>
  <si>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</si>
  <si>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</si>
  <si>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</si>
  <si>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</si>
  <si>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</si>
  <si>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</si>
  <si>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</si>
  <si>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</si>
  <si>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</si>
  <si>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</si>
  <si>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</si>
  <si>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</si>
  <si>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</si>
  <si>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</si>
  <si>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</si>
  <si>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</si>
  <si>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</si>
  <si>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</si>
  <si>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</si>
  <si>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</si>
  <si>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</si>
  <si>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</si>
  <si>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</si>
  <si>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</si>
  <si>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</si>
  <si>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</si>
  <si>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</si>
  <si>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</si>
  <si>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</si>
  <si>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</si>
  <si>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</si>
  <si>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</si>
  <si>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</si>
  <si>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</si>
  <si>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</si>
  <si>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</si>
  <si>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</si>
  <si>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</si>
  <si>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</si>
  <si>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</si>
  <si>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</si>
  <si>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</si>
  <si>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</si>
  <si>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</si>
  <si>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</si>
  <si>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</si>
  <si>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</si>
  <si>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</si>
  <si>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</si>
  <si>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</si>
  <si>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</si>
  <si>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</si>
  <si>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</si>
  <si>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</si>
  <si>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</si>
  <si>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</si>
  <si>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</si>
  <si>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</si>
  <si>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</si>
  <si>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</si>
  <si>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</si>
  <si>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</si>
  <si>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</si>
  <si>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</si>
  <si>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</si>
  <si>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</si>
  <si>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</si>
  <si>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</si>
  <si>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</si>
  <si>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</si>
  <si>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</si>
  <si>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</si>
  <si>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</si>
  <si>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</si>
  <si>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</si>
  <si>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</si>
  <si>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</si>
  <si>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</si>
  <si>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</si>
  <si>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</si>
  <si>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</si>
  <si>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</si>
  <si>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</si>
  <si>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</si>
  <si>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</si>
  <si>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</si>
  <si>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</si>
  <si>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</si>
  <si>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</si>
  <si>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</si>
  <si>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</si>
  <si>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</si>
  <si>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</si>
  <si>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</si>
  <si>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</si>
  <si>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</si>
  <si>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</si>
  <si>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</si>
  <si>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</si>
  <si>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</si>
  <si>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</si>
  <si>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</si>
  <si>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</si>
  <si>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</si>
  <si>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</si>
  <si>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</si>
  <si>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</si>
  <si>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</si>
  <si>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</si>
  <si>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</si>
  <si>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</si>
  <si>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</si>
  <si>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</si>
  <si>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</si>
  <si>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</si>
  <si>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</si>
  <si>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</si>
  <si>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</si>
  <si>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</si>
  <si>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</si>
  <si>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</si>
  <si>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</si>
  <si>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</si>
  <si>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</si>
  <si>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</si>
  <si>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</si>
  <si>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</si>
  <si>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</si>
  <si>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</si>
  <si>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</si>
  <si>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</si>
  <si>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</si>
  <si>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</si>
  <si>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</si>
  <si>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</si>
  <si>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</si>
  <si>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</si>
  <si>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</si>
  <si>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</si>
  <si>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</si>
  <si>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</si>
  <si>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</si>
  <si>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</si>
  <si>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</si>
  <si>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</si>
  <si>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</si>
  <si>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</si>
  <si>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</si>
  <si>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</si>
  <si>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</si>
  <si>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</si>
  <si>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</si>
  <si>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</si>
  <si>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</si>
  <si>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</si>
  <si>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</si>
  <si>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</si>
  <si>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</si>
  <si>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</si>
  <si>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</si>
  <si>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</si>
  <si>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</si>
  <si>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</si>
  <si>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</si>
  <si>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</si>
  <si>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</si>
  <si>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</si>
  <si>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</si>
  <si>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</si>
  <si>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</si>
  <si>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</si>
  <si>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</si>
  <si>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</si>
  <si>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</si>
  <si>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</si>
  <si>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</si>
  <si>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</si>
  <si>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</si>
  <si>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</si>
  <si>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</si>
  <si>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</si>
  <si>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</si>
  <si>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</si>
  <si>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</si>
  <si>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</si>
  <si>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</si>
  <si>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</si>
  <si>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</si>
  <si>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</si>
  <si>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</si>
  <si>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</si>
  <si>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</si>
  <si>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</si>
  <si>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</si>
  <si>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</si>
  <si>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</si>
  <si>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</si>
  <si>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</si>
  <si>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</si>
  <si>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</si>
  <si>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</si>
  <si>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</si>
  <si>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</si>
  <si>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</si>
  <si>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</si>
  <si>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</si>
  <si>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</si>
  <si>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</si>
  <si>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</si>
  <si>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</si>
  <si>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</si>
  <si>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</si>
  <si>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</si>
  <si>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</si>
  <si>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</si>
  <si>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</si>
  <si>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</si>
  <si>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</si>
  <si>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</si>
  <si>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</si>
  <si>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</si>
  <si>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</si>
  <si>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</si>
  <si>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</si>
  <si>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</si>
  <si>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</si>
  <si>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</si>
  <si>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</si>
  <si>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</si>
  <si>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</si>
  <si>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</si>
  <si>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</si>
  <si>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</si>
  <si>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</si>
  <si>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</si>
  <si>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</si>
  <si>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</si>
  <si>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</si>
  <si>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</si>
  <si>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</si>
  <si>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</si>
  <si>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</si>
  <si>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</si>
  <si>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</si>
  <si>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</si>
  <si>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</si>
  <si>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</si>
  <si>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</si>
  <si>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</si>
  <si>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</si>
  <si>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</si>
  <si>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</si>
  <si>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</si>
  <si>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</si>
  <si>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</si>
  <si>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</si>
  <si>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</si>
  <si>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</si>
  <si>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</si>
  <si>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</si>
  <si>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</si>
  <si>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</si>
  <si>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</si>
  <si>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</si>
  <si>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</si>
  <si>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</si>
  <si>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</si>
  <si>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</si>
  <si>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</si>
  <si>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</si>
  <si>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</si>
  <si>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</si>
  <si>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</si>
  <si>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</si>
  <si>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</si>
  <si>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</si>
  <si>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</si>
  <si>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</si>
  <si>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</si>
  <si>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</si>
  <si>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</si>
  <si>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</si>
  <si>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</si>
  <si>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</si>
  <si>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</si>
  <si>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</si>
  <si>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</si>
  <si>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</si>
  <si>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</si>
  <si>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</si>
  <si>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</si>
  <si>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</si>
  <si>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</si>
  <si>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</si>
  <si>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</si>
  <si>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</si>
  <si>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</si>
  <si>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</si>
  <si>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</si>
  <si>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</si>
  <si>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</si>
  <si>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</si>
  <si>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</si>
  <si>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</si>
  <si>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</si>
  <si>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</si>
  <si>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</si>
  <si>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</si>
  <si>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</si>
  <si>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</si>
  <si>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</si>
  <si>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</si>
  <si>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</si>
  <si>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</si>
  <si>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</si>
  <si>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</si>
  <si>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</si>
  <si>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</si>
  <si>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</si>
  <si>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</si>
  <si>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</si>
  <si>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</si>
  <si>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</si>
  <si>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</si>
  <si>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</si>
  <si>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</si>
  <si>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</si>
  <si>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</si>
  <si>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</si>
  <si>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</si>
  <si>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</si>
  <si>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</si>
  <si>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</si>
  <si>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</si>
  <si>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</si>
  <si>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</si>
  <si>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</si>
  <si>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</si>
  <si>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</si>
  <si>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</si>
  <si>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</si>
  <si>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</si>
  <si>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</si>
  <si>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</si>
  <si>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</si>
  <si>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</si>
  <si>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</si>
  <si>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</si>
  <si>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</si>
  <si>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</si>
  <si>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</si>
  <si>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</si>
  <si>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</si>
  <si>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</si>
  <si>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</si>
  <si>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</si>
  <si>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</si>
  <si>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</si>
  <si>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</si>
  <si>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</si>
  <si>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</si>
  <si>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</si>
  <si>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</si>
  <si>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</si>
  <si>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</si>
  <si>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</si>
  <si>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</si>
  <si>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</si>
  <si>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</si>
  <si>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</si>
  <si>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</si>
  <si>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</si>
  <si>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</si>
  <si>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</si>
  <si>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</si>
  <si>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</si>
  <si>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</si>
  <si>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</si>
  <si>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</si>
  <si>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</si>
  <si>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</si>
  <si>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</si>
  <si>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</si>
  <si>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</si>
  <si>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</si>
  <si>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</si>
  <si>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</si>
  <si>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</si>
  <si>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</si>
  <si>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</si>
  <si>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</si>
  <si>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</si>
  <si>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</si>
  <si>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</si>
  <si>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</si>
  <si>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</si>
  <si>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</si>
  <si>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</si>
  <si>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</si>
  <si>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</si>
  <si>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</si>
  <si>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</si>
  <si>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</si>
  <si>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</si>
  <si>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</si>
  <si>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</si>
  <si>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</si>
  <si>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</si>
  <si>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</si>
  <si>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</si>
  <si>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</si>
  <si>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</si>
  <si>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</si>
  <si>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</si>
  <si>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</si>
  <si>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</si>
  <si>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</si>
  <si>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</si>
  <si>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</si>
  <si>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</si>
  <si>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</si>
  <si>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</si>
  <si>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</si>
  <si>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</si>
  <si>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</si>
  <si>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</si>
  <si>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</si>
  <si>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</si>
  <si>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</si>
  <si>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</si>
  <si>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</si>
  <si>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</si>
  <si>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</si>
  <si>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</si>
  <si>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</si>
  <si>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</si>
  <si>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</si>
  <si>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</si>
  <si>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</si>
  <si>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</si>
  <si>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</si>
  <si>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</si>
  <si>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</si>
  <si>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</si>
  <si>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</si>
  <si>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</si>
  <si>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</si>
  <si>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</si>
  <si>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</si>
  <si>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</si>
  <si>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</si>
  <si>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</si>
  <si>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</si>
  <si>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</si>
  <si>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</si>
  <si>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</si>
  <si>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</si>
  <si>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</si>
  <si>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</si>
  <si>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</si>
  <si>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</si>
  <si>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</si>
  <si>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</si>
  <si>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</si>
  <si>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</si>
  <si>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</si>
  <si>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</si>
  <si>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</si>
  <si>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</si>
  <si>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</si>
  <si>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</si>
  <si>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</si>
  <si>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</si>
  <si>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</si>
  <si>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</si>
  <si>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</si>
  <si>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</si>
  <si>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</si>
  <si>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</si>
  <si>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</si>
  <si>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</si>
  <si>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</si>
  <si>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</si>
  <si>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</si>
  <si>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</si>
  <si>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</si>
  <si>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</si>
  <si>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</si>
  <si>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</si>
  <si>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</si>
  <si>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</si>
  <si>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</si>
  <si>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</si>
  <si>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</si>
  <si>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</si>
  <si>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</si>
  <si>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</si>
  <si>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</si>
  <si>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</si>
  <si>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</si>
  <si>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</si>
  <si>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</si>
  <si>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</si>
  <si>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</si>
  <si>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</si>
  <si>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</si>
  <si>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</si>
  <si>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</si>
  <si>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</si>
  <si>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</si>
  <si>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</si>
  <si>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</si>
  <si>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</si>
  <si>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</si>
  <si>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</si>
  <si>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</si>
  <si>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</si>
  <si>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</si>
  <si>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</si>
  <si>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</si>
  <si>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</si>
  <si>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</si>
  <si>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</si>
  <si>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</si>
  <si>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</si>
  <si>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</si>
  <si>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</si>
  <si>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</si>
  <si>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</si>
  <si>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</si>
  <si>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</si>
  <si>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</si>
  <si>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</si>
  <si>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</si>
  <si>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</si>
  <si>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</si>
  <si>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</si>
  <si>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</si>
  <si>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</si>
  <si>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</si>
  <si>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</si>
  <si>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</si>
  <si>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</si>
  <si>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</si>
  <si>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</si>
  <si>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</si>
  <si>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</si>
  <si>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</si>
  <si>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</si>
  <si>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</si>
  <si>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</si>
  <si>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</si>
  <si>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</si>
  <si>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</si>
  <si>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</si>
  <si>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</si>
  <si>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</si>
  <si>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</si>
  <si>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</si>
  <si>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</si>
  <si>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</si>
  <si>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</si>
  <si>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</si>
  <si>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</si>
  <si>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</si>
  <si>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</si>
  <si>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</si>
  <si>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</si>
  <si>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</si>
  <si>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</si>
  <si>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</si>
  <si>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</si>
  <si>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</si>
  <si>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</si>
  <si>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</si>
  <si>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</si>
  <si>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</si>
  <si>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</si>
  <si>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</si>
  <si>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</si>
  <si>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</si>
  <si>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</si>
  <si>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</si>
  <si>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</si>
  <si>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</si>
  <si>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</si>
  <si>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</si>
  <si>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</si>
  <si>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</si>
  <si>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</si>
  <si>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</si>
  <si>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</si>
  <si>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</si>
  <si>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</si>
  <si>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</si>
  <si>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</si>
  <si>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</si>
  <si>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</si>
  <si>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</si>
  <si>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</si>
  <si>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</si>
  <si>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</si>
  <si>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</si>
  <si>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</si>
  <si>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</si>
  <si>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</si>
  <si>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</si>
  <si>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</si>
  <si>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</si>
  <si>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</si>
  <si>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</si>
  <si>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</si>
  <si>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</si>
  <si>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</si>
  <si>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</si>
  <si>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</si>
  <si>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</si>
  <si>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</si>
  <si>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</si>
  <si>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</si>
  <si>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</si>
  <si>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</si>
  <si>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</si>
  <si>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</si>
  <si>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</si>
  <si>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</si>
  <si>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</si>
  <si>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</si>
  <si>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</si>
  <si>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</si>
  <si>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</si>
  <si>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</si>
  <si>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</si>
  <si>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</si>
  <si>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</si>
  <si>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</si>
  <si>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</si>
  <si>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</si>
  <si>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</si>
  <si>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</si>
  <si>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</si>
  <si>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</si>
  <si>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</si>
  <si>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</si>
  <si>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</si>
  <si>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</si>
  <si>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</si>
  <si>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</si>
  <si>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</si>
  <si>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</si>
  <si>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</si>
  <si>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</si>
  <si>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</si>
  <si>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</si>
  <si>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</si>
  <si>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</si>
  <si>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</si>
  <si>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</si>
  <si>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</si>
  <si>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</si>
  <si>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</si>
  <si>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</si>
  <si>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</si>
  <si>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</si>
  <si>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</si>
  <si>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</si>
  <si>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</si>
  <si>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</si>
  <si>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</si>
  <si>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</si>
  <si>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</si>
  <si>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</si>
  <si>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</si>
  <si>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</si>
  <si>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</si>
  <si>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</si>
  <si>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</si>
  <si>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</si>
  <si>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</si>
  <si>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</si>
  <si>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</si>
  <si>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</si>
  <si>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</si>
  <si>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</si>
  <si>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</si>
  <si>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</si>
  <si>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</si>
  <si>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</si>
  <si>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</si>
  <si>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</si>
  <si>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</si>
  <si>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</si>
  <si>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</si>
  <si>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</si>
  <si>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</si>
  <si>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</si>
  <si>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</si>
  <si>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</si>
  <si>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</si>
  <si>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</si>
  <si>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</si>
  <si>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</si>
  <si>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</si>
  <si>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</si>
  <si>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</si>
  <si>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</si>
  <si>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</si>
  <si>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</si>
  <si>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</si>
  <si>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</si>
  <si>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</si>
  <si>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</si>
  <si>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</si>
  <si>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</si>
  <si>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</si>
  <si>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</si>
  <si>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</si>
  <si>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</si>
  <si>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</si>
  <si>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</si>
  <si>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</si>
  <si>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</si>
  <si>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</si>
  <si>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</si>
  <si>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</si>
  <si>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</si>
  <si>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</si>
  <si>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</si>
  <si>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</si>
  <si>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</si>
  <si>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</si>
  <si>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</si>
  <si>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</si>
  <si>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</si>
  <si>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</si>
  <si>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</si>
  <si>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</si>
  <si>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</si>
  <si>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</si>
  <si>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</si>
  <si>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</si>
  <si>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</si>
  <si>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</si>
  <si>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</si>
  <si>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</si>
  <si>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</si>
  <si>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</si>
  <si>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</si>
  <si>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</si>
  <si>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</si>
  <si>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</si>
  <si>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</si>
  <si>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</si>
  <si>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</si>
  <si>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</si>
  <si>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</si>
  <si>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</si>
  <si>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</si>
  <si>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</si>
  <si>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</si>
  <si>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</si>
  <si>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</si>
  <si>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</si>
  <si>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</si>
  <si>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</si>
  <si>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</si>
  <si>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</si>
  <si>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</si>
  <si>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</si>
  <si>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</si>
  <si>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</si>
  <si>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</si>
  <si>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</si>
  <si>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</si>
  <si>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</si>
  <si>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</si>
  <si>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</si>
  <si>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</si>
  <si>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</si>
  <si>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</si>
  <si>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</si>
  <si>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</si>
  <si>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</si>
  <si>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</si>
  <si>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</si>
  <si>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</si>
  <si>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</si>
  <si>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</si>
  <si>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</si>
  <si>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</si>
  <si>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</si>
  <si>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</si>
  <si>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</si>
  <si>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</si>
  <si>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</si>
  <si>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</si>
  <si>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</si>
  <si>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</si>
  <si>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</si>
  <si>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</si>
  <si>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</si>
  <si>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</si>
  <si>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</si>
  <si>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</si>
  <si>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</si>
  <si>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</si>
  <si>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</si>
  <si>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</si>
  <si>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</si>
  <si>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</si>
  <si>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</si>
  <si>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</si>
  <si>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</si>
  <si>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</si>
  <si>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</si>
  <si>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</si>
  <si>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</si>
  <si>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</si>
  <si>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</si>
  <si>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</si>
  <si>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</si>
  <si>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</si>
  <si>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</si>
  <si>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</si>
  <si>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</si>
  <si>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</si>
  <si>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</si>
  <si>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</si>
  <si>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</si>
  <si>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</si>
  <si>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</si>
  <si>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</si>
  <si>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</si>
  <si>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</si>
  <si>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</si>
  <si>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</si>
  <si>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</si>
  <si>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</si>
  <si>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</si>
  <si>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</si>
  <si>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</si>
  <si>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</si>
  <si>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</si>
  <si>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</si>
  <si>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</si>
  <si>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</si>
  <si>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</si>
  <si>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</si>
  <si>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</si>
  <si>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</si>
  <si>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</si>
  <si>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</si>
  <si>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</si>
  <si>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</si>
  <si>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</si>
  <si>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</si>
  <si>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</si>
  <si>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</si>
  <si>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</si>
  <si>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</si>
  <si>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</si>
  <si>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</si>
  <si>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</si>
  <si>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</si>
  <si>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</si>
  <si>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</si>
  <si>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</si>
  <si>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</si>
  <si>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</si>
  <si>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</si>
  <si>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</si>
  <si>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</si>
  <si>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</si>
  <si>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</si>
  <si>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</si>
  <si>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</si>
  <si>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</si>
  <si>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</si>
  <si>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</si>
  <si>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</si>
  <si>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</si>
  <si>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</si>
  <si>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</si>
  <si>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</si>
  <si>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</si>
  <si>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</si>
  <si>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</si>
  <si>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</si>
  <si>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</si>
  <si>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</si>
  <si>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</si>
  <si>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</si>
  <si>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</si>
  <si>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</si>
  <si>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</si>
  <si>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</si>
  <si>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</si>
  <si>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</si>
  <si>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</si>
  <si>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</si>
  <si>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</si>
  <si>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</si>
  <si>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</si>
  <si>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</si>
  <si>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</si>
  <si>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</si>
  <si>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</si>
  <si>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</si>
  <si>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</si>
  <si>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</si>
  <si>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</si>
  <si>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</si>
  <si>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</si>
  <si>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</si>
  <si>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</si>
  <si>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</si>
  <si>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</si>
  <si>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</si>
  <si>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</si>
  <si>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</si>
  <si>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</si>
  <si>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</si>
  <si>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</si>
  <si>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</si>
  <si>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</si>
  <si>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</si>
  <si>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</si>
  <si>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</si>
  <si>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</si>
  <si>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</si>
  <si>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</si>
  <si>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</si>
  <si>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</si>
  <si>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</si>
  <si>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</si>
  <si>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</si>
  <si>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</si>
  <si>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</si>
  <si>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</si>
  <si>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</si>
  <si>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</si>
  <si>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</si>
  <si>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</si>
  <si>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</si>
  <si>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</si>
  <si>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</si>
  <si>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</si>
  <si>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</si>
  <si>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</si>
  <si>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</si>
  <si>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</si>
  <si>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</si>
  <si>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</si>
  <si>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</si>
  <si>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</si>
  <si>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</si>
  <si>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</si>
  <si>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</si>
  <si>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</si>
  <si>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</si>
  <si>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</si>
  <si>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</si>
  <si>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</si>
  <si>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</si>
  <si>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</si>
  <si>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</si>
  <si>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</si>
  <si>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</si>
  <si>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</si>
  <si>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</si>
  <si>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</si>
  <si>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</si>
  <si>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</si>
  <si>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</si>
  <si>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</si>
  <si>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</si>
  <si>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</si>
  <si>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</si>
  <si>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</si>
  <si>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</si>
  <si>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</si>
  <si>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</si>
  <si>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</si>
  <si>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</si>
  <si>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</si>
  <si>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</si>
  <si>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</si>
  <si>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</si>
  <si>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</si>
  <si>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</si>
  <si>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</si>
  <si>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</si>
  <si>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</si>
  <si>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</si>
  <si>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</si>
  <si>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</si>
  <si>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</si>
  <si>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</si>
  <si>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</si>
  <si>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</si>
  <si>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</si>
  <si>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</si>
  <si>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</si>
  <si>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</si>
  <si>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</si>
  <si>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</si>
  <si>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</si>
  <si>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</si>
  <si>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</si>
  <si>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</si>
  <si>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</si>
  <si>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</si>
  <si>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</si>
  <si>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</si>
  <si>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</si>
  <si>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</si>
  <si>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</si>
  <si>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</si>
  <si>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</si>
  <si>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</si>
  <si>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</si>
  <si>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</si>
  <si>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</si>
  <si>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</si>
  <si>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</si>
  <si>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</si>
  <si>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</si>
  <si>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</si>
  <si>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</si>
  <si>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</si>
  <si>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</si>
  <si>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</si>
  <si>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</si>
  <si>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</si>
  <si>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</si>
  <si>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</si>
  <si>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</si>
  <si>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</si>
  <si>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</si>
  <si>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</si>
  <si>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</si>
  <si>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</si>
  <si>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</si>
  <si>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</si>
  <si>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</si>
  <si>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</si>
  <si>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</si>
  <si>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</si>
  <si>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</si>
  <si>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</si>
  <si>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</si>
  <si>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</si>
  <si>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</si>
  <si>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</si>
  <si>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</si>
  <si>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</si>
  <si>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</si>
  <si>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</si>
  <si>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</si>
  <si>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</si>
  <si>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</si>
  <si>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</si>
  <si>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</si>
  <si>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</si>
  <si>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</si>
  <si>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</si>
  <si>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</si>
  <si>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</si>
  <si>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</si>
  <si>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</si>
  <si>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</si>
  <si>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</si>
  <si>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</si>
  <si>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</si>
  <si>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</si>
  <si>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</si>
  <si>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</si>
  <si>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</si>
  <si>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</si>
  <si>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</si>
  <si>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</si>
  <si>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</si>
  <si>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</si>
  <si>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</si>
  <si>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</si>
  <si>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</si>
  <si>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</si>
  <si>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</si>
  <si>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</si>
  <si>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</si>
  <si>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</si>
  <si>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</si>
  <si>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</si>
  <si>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</si>
  <si>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</si>
  <si>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</si>
  <si>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</si>
  <si>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</si>
  <si>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</si>
  <si>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</si>
  <si>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</si>
  <si>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</si>
  <si>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</si>
  <si>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</si>
  <si>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</si>
  <si>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</si>
  <si>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</si>
  <si>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</si>
  <si>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</si>
  <si>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</si>
  <si>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</si>
  <si>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</si>
  <si>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</si>
  <si>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</si>
  <si>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</si>
  <si>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</si>
  <si>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</si>
  <si>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</si>
  <si>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</si>
  <si>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</si>
  <si>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</si>
  <si>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</si>
  <si>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</si>
  <si>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</si>
  <si>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</si>
  <si>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</si>
  <si>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</si>
  <si>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</si>
  <si>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</si>
  <si>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</si>
  <si>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</si>
  <si>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</si>
  <si>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</si>
  <si>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</si>
  <si>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</si>
  <si>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</si>
  <si>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</si>
  <si>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</si>
  <si>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</si>
  <si>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</si>
  <si>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</si>
  <si>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</si>
  <si>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</si>
  <si>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</si>
  <si>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</si>
  <si>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</si>
  <si>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</si>
  <si>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</si>
  <si>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</si>
  <si>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</si>
  <si>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</si>
  <si>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</si>
  <si>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</si>
  <si>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</si>
  <si>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</si>
  <si>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</si>
  <si>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</si>
  <si>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</si>
  <si>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</si>
  <si>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</si>
  <si>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</si>
  <si>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</si>
  <si>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</si>
  <si>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</si>
  <si>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</si>
  <si>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</si>
  <si>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</si>
  <si>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</si>
  <si>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</si>
  <si>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</si>
  <si>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</si>
  <si>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</si>
  <si>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</si>
  <si>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</si>
  <si>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</si>
  <si>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</si>
  <si>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</si>
  <si>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</si>
  <si>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</si>
  <si>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</si>
  <si>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</si>
  <si>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</si>
  <si>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</si>
  <si>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</si>
  <si>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</si>
  <si>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</si>
  <si>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</si>
  <si>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</si>
  <si>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</si>
  <si>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</si>
  <si>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</si>
  <si>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</si>
  <si>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</si>
  <si>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</si>
  <si>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</si>
  <si>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</si>
  <si>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</si>
  <si>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</si>
  <si>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</si>
  <si>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</si>
  <si>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</si>
  <si>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</si>
  <si>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</si>
  <si>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</si>
  <si>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</si>
  <si>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</si>
  <si>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</si>
  <si>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</si>
  <si>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</si>
  <si>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</si>
  <si>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</si>
  <si>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</si>
  <si>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</si>
  <si>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</si>
  <si>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</si>
  <si>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</si>
  <si>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</si>
  <si>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</si>
  <si>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</si>
  <si>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</si>
  <si>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</si>
  <si>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</si>
  <si>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</si>
  <si>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</si>
  <si>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</si>
  <si>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</si>
  <si>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</si>
  <si>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</si>
  <si>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</si>
  <si>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</si>
  <si>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</si>
  <si>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</si>
  <si>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</si>
  <si>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</si>
  <si>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</si>
  <si>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</si>
  <si>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</si>
  <si>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</si>
  <si>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</si>
  <si>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</si>
  <si>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</si>
  <si>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</si>
  <si>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</si>
  <si>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</si>
  <si>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</si>
  <si>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</si>
  <si>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</si>
  <si>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</si>
  <si>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</si>
  <si>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</si>
  <si>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</si>
  <si>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</si>
  <si>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</si>
  <si>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</si>
  <si>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</si>
  <si>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</si>
  <si>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</si>
  <si>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</si>
  <si>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</si>
  <si>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</si>
  <si>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</si>
  <si>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</si>
  <si>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</si>
  <si>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</si>
  <si>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</si>
  <si>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</si>
  <si>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</si>
  <si>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</si>
  <si>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</si>
  <si>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</si>
  <si>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</si>
  <si>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</si>
  <si>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</si>
  <si>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</si>
  <si>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</si>
  <si>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</si>
  <si>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</si>
  <si>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</si>
  <si>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</si>
  <si>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</si>
  <si>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</si>
  <si>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</si>
  <si>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</si>
  <si>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</si>
  <si>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</si>
  <si>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</si>
  <si>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</si>
  <si>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</si>
  <si>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</si>
  <si>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</si>
  <si>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</si>
  <si>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</si>
  <si>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</si>
  <si>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</si>
  <si>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</si>
  <si>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</si>
  <si>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</si>
  <si>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</si>
  <si>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</si>
  <si>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</si>
  <si>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</si>
  <si>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</si>
  <si>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</si>
  <si>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</si>
  <si>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</si>
  <si>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</si>
  <si>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</si>
  <si>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</si>
  <si>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</si>
  <si>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</si>
  <si>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</si>
  <si>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</si>
  <si>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</si>
  <si>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</si>
  <si>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</si>
  <si>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</si>
  <si>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</si>
  <si>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</si>
  <si>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</si>
  <si>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</si>
  <si>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</si>
  <si>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</si>
  <si>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</si>
  <si>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</si>
  <si>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</si>
  <si>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</si>
  <si>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</si>
  <si>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</si>
  <si>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</si>
  <si>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</si>
  <si>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</si>
  <si>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</si>
  <si>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</si>
  <si>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</si>
  <si>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</si>
  <si>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</si>
  <si>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</si>
  <si>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</si>
  <si>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</si>
  <si>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</si>
  <si>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</si>
  <si>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</si>
  <si>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</si>
  <si>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</si>
  <si>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</si>
  <si>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</si>
  <si>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</si>
  <si>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</si>
  <si>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</si>
  <si>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</si>
  <si>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</si>
  <si>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</si>
  <si>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</si>
  <si>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</si>
  <si>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</si>
  <si>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</si>
  <si>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</si>
  <si>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</si>
  <si>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</si>
  <si>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</si>
  <si>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</si>
  <si>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</si>
  <si>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</si>
  <si>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</si>
  <si>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</si>
  <si>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</si>
  <si>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</si>
  <si>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</si>
  <si>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</si>
  <si>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</si>
  <si>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</si>
  <si>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</si>
  <si>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</si>
  <si>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</si>
  <si>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</si>
  <si>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</si>
  <si>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</si>
  <si>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</si>
  <si>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</si>
  <si>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</si>
  <si>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</si>
  <si>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</si>
  <si>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</si>
  <si>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</si>
  <si>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</si>
  <si>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</si>
  <si>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</si>
  <si>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</si>
  <si>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</si>
  <si>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</si>
  <si>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</si>
  <si>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</si>
  <si>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</si>
  <si>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</si>
  <si>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</si>
  <si>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</si>
  <si>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</si>
  <si>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</si>
  <si>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</si>
  <si>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</si>
  <si>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</si>
  <si>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</si>
  <si>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</si>
  <si>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</si>
  <si>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</si>
  <si>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</si>
  <si>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</si>
  <si>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</si>
  <si>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</si>
  <si>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</si>
  <si>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</si>
  <si>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</si>
  <si>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</si>
  <si>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</si>
  <si>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</si>
  <si>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</si>
  <si>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</si>
  <si>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</si>
  <si>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</si>
  <si>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</si>
  <si>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</si>
  <si>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</si>
  <si>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</si>
  <si>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</si>
  <si>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</si>
  <si>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</si>
  <si>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</si>
  <si>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</si>
  <si>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</si>
  <si>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</si>
  <si>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</si>
  <si>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</si>
  <si>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</si>
  <si>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</si>
  <si>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</si>
  <si>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</si>
  <si>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</si>
  <si>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</si>
  <si>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</si>
  <si>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</si>
  <si>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</si>
  <si>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</si>
  <si>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</si>
  <si>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</si>
  <si>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</si>
  <si>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</si>
  <si>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</si>
  <si>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</si>
  <si>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</si>
  <si>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</si>
  <si>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</si>
  <si>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</si>
  <si>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</si>
  <si>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</si>
  <si>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</si>
  <si>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</si>
  <si>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</si>
  <si>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</si>
  <si>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</si>
  <si>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</si>
  <si>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</si>
  <si>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</si>
  <si>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</si>
  <si>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</si>
  <si>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</si>
  <si>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</si>
  <si>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</si>
  <si>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</si>
  <si>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</si>
  <si>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</si>
  <si>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</si>
  <si>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</si>
  <si>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</si>
  <si>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</si>
  <si>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</si>
  <si>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</si>
  <si>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</si>
  <si>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</si>
  <si>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</si>
  <si>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</si>
  <si>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</si>
  <si>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</si>
  <si>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</si>
  <si>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</si>
  <si>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</si>
  <si>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</si>
  <si>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</si>
  <si>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</si>
  <si>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</si>
  <si>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</si>
  <si>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</si>
  <si>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</si>
  <si>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</si>
  <si>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</si>
  <si>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</si>
  <si>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</si>
  <si>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</si>
  <si>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</si>
  <si>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</si>
  <si>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</si>
  <si>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</si>
  <si>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</si>
  <si>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</si>
  <si>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</si>
  <si>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</si>
  <si>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</si>
  <si>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</si>
  <si>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</si>
  <si>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</si>
  <si>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</si>
  <si>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</si>
  <si>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</si>
  <si>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</si>
  <si>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</si>
  <si>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</si>
  <si>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</si>
  <si>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</si>
  <si>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</si>
  <si>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</si>
  <si>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</si>
  <si>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</si>
  <si>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</si>
  <si>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</si>
  <si>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</si>
  <si>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</si>
  <si>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</si>
  <si>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</si>
  <si>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</si>
  <si>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</si>
  <si>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</si>
  <si>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</si>
  <si>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</si>
  <si>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</si>
  <si>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</si>
  <si>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</si>
  <si>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</si>
  <si>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</si>
  <si>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</si>
  <si>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</si>
  <si>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</si>
  <si>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</si>
  <si>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</si>
  <si>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</si>
  <si>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</si>
  <si>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</si>
  <si>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</si>
  <si>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</si>
  <si>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</si>
  <si>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</si>
  <si>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</si>
  <si>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</si>
  <si>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</si>
  <si>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</si>
  <si>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</si>
  <si>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</si>
  <si>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</si>
  <si>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</si>
  <si>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</si>
  <si>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</si>
  <si>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</si>
  <si>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</si>
  <si>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</si>
  <si>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</si>
  <si>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</si>
  <si>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</si>
  <si>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</si>
  <si>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</si>
  <si>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</si>
  <si>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</si>
  <si>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</si>
  <si>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</si>
  <si>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</si>
  <si>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</si>
  <si>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</si>
  <si>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</si>
  <si>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</si>
  <si>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</si>
  <si>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</si>
  <si>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</si>
  <si>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</si>
  <si>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</si>
  <si>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</si>
  <si>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</si>
  <si>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</si>
  <si>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</si>
  <si>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</si>
  <si>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</si>
  <si>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</si>
  <si>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</si>
  <si>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</si>
  <si>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</si>
  <si>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</si>
  <si>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</si>
  <si>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</si>
  <si>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</si>
  <si>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</si>
  <si>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</si>
  <si>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</si>
  <si>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</si>
  <si>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</si>
  <si>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</si>
  <si>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</si>
  <si>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</si>
  <si>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</si>
  <si>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</si>
  <si>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</si>
  <si>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</si>
  <si>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</si>
  <si>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</si>
  <si>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</si>
  <si>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</si>
  <si>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</si>
  <si>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</si>
  <si>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</si>
  <si>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</si>
  <si>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</si>
  <si>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</si>
  <si>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</si>
  <si>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</si>
  <si>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</si>
  <si>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</si>
  <si>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</si>
  <si>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</si>
  <si>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</si>
  <si>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</si>
  <si>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</si>
  <si>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</si>
  <si>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</si>
  <si>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</si>
  <si>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</si>
  <si>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</si>
  <si>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</si>
  <si>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</si>
  <si>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</si>
  <si>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</si>
  <si>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</si>
  <si>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</si>
  <si>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</si>
  <si>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</si>
  <si>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</si>
  <si>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</si>
  <si>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</si>
  <si>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</si>
  <si>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</si>
  <si>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</si>
  <si>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</si>
  <si>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</si>
  <si>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</si>
  <si>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</si>
  <si>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</si>
  <si>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</si>
  <si>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</si>
  <si>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</si>
  <si>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</si>
  <si>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</si>
  <si>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</si>
  <si>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</si>
  <si>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</si>
  <si>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</si>
  <si>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</si>
  <si>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</si>
  <si>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</si>
  <si>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</si>
  <si>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</si>
  <si>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</si>
  <si>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</si>
  <si>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</si>
  <si>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</si>
  <si>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</si>
  <si>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</si>
  <si>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</si>
  <si>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</si>
  <si>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</si>
  <si>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</si>
  <si>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</si>
  <si>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</si>
  <si>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</si>
  <si>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</si>
  <si>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</si>
  <si>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</si>
  <si>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</si>
  <si>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</si>
  <si>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</si>
  <si>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</si>
  <si>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</si>
  <si>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</si>
  <si>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</si>
  <si>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</si>
  <si>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</si>
  <si>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</si>
  <si>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</si>
  <si>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</si>
  <si>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</si>
  <si>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</si>
  <si>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</si>
  <si>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</si>
  <si>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</si>
  <si>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</si>
  <si>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</si>
  <si>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</si>
  <si>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</si>
  <si>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</si>
  <si>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</si>
  <si>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</si>
  <si>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</si>
  <si>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</si>
  <si>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</si>
  <si>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</si>
  <si>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</si>
  <si>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</si>
  <si>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</si>
  <si>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</si>
  <si>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</si>
  <si>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</si>
  <si>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</si>
  <si>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</si>
  <si>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</si>
  <si>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</si>
  <si>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</si>
  <si>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</si>
  <si>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</si>
  <si>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</si>
  <si>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</si>
  <si>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</si>
  <si>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</si>
  <si>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</si>
  <si>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</si>
  <si>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</si>
  <si>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</si>
  <si>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</si>
  <si>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</si>
  <si>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</si>
  <si>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</si>
  <si>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</si>
  <si>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</si>
  <si>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</si>
  <si>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</si>
  <si>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</si>
  <si>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</si>
  <si>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</si>
  <si>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</si>
  <si>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</si>
  <si>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</si>
  <si>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</si>
  <si>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</si>
  <si>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</si>
  <si>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</si>
  <si>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</si>
  <si>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</si>
  <si>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</si>
  <si>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</si>
  <si>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</si>
  <si>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</si>
  <si>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</si>
  <si>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</si>
  <si>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</si>
  <si>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</si>
  <si>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</si>
  <si>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</si>
  <si>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</si>
  <si>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</si>
  <si>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</si>
  <si>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</si>
  <si>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</si>
  <si>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</si>
  <si>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</si>
  <si>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</si>
  <si>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</si>
  <si>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</si>
  <si>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</si>
  <si>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</si>
  <si>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</si>
  <si>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</si>
  <si>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</si>
  <si>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</si>
  <si>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</si>
  <si>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</si>
  <si>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</si>
  <si>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</si>
  <si>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</si>
  <si>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</si>
  <si>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</si>
  <si>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</si>
  <si>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</si>
  <si>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</si>
  <si>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</si>
  <si>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</si>
  <si>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</si>
  <si>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</si>
  <si>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</si>
  <si>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</si>
  <si>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</si>
  <si>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</si>
  <si>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</si>
  <si>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</si>
  <si>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</si>
  <si>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</si>
  <si>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</si>
  <si>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</si>
  <si>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</si>
  <si>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</si>
  <si>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</si>
  <si>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</si>
  <si>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</si>
  <si>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</si>
  <si>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</si>
  <si>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</si>
  <si>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</si>
  <si>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</si>
  <si>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</si>
  <si>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</si>
  <si>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</si>
  <si>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</si>
  <si>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</si>
  <si>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</si>
  <si>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</si>
  <si>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</si>
  <si>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</si>
  <si>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</si>
  <si>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</si>
  <si>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</si>
  <si>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</si>
  <si>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</si>
  <si>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</si>
  <si>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</si>
  <si>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</si>
  <si>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</si>
  <si>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</si>
  <si>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</si>
  <si>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</si>
  <si>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</si>
  <si>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</si>
  <si>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</si>
  <si>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</si>
  <si>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</si>
  <si>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</si>
  <si>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</si>
  <si>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</si>
  <si>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</si>
  <si>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</si>
  <si>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</si>
  <si>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</si>
  <si>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</si>
  <si>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</si>
  <si>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</si>
  <si>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</si>
  <si>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</si>
  <si>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</si>
  <si>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</si>
  <si>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</si>
  <si>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</si>
  <si>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</si>
  <si>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</si>
  <si>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</si>
  <si>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</si>
  <si>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</si>
  <si>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</si>
  <si>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</si>
  <si>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</si>
  <si>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</si>
  <si>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</si>
  <si>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</si>
  <si>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</si>
  <si>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</si>
  <si>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</si>
  <si>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</si>
  <si>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</si>
  <si>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</si>
  <si>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</si>
  <si>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</si>
  <si>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</si>
  <si>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</si>
  <si>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</si>
  <si>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</si>
  <si>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</si>
  <si>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</si>
  <si>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</si>
  <si>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</si>
  <si>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</si>
  <si>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</si>
  <si>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</si>
  <si>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</si>
  <si>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</si>
  <si>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</si>
  <si>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</si>
  <si>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</si>
  <si>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</si>
  <si>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</si>
  <si>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</si>
  <si>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</si>
  <si>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</si>
  <si>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</si>
  <si>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</si>
  <si>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</si>
  <si>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</si>
  <si>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</si>
  <si>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</si>
  <si>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</si>
  <si>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</si>
  <si>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</si>
  <si>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</si>
  <si>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</si>
  <si>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</si>
  <si>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</si>
  <si>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</si>
  <si>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</si>
  <si>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</si>
  <si>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</si>
  <si>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</si>
  <si>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</si>
  <si>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</si>
  <si>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</si>
  <si>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</si>
  <si>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</si>
  <si>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</si>
  <si>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</si>
  <si>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</si>
  <si>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</si>
  <si>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</si>
  <si>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</si>
  <si>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</si>
  <si>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</si>
  <si>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</si>
  <si>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</si>
  <si>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</si>
  <si>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</si>
  <si>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</si>
  <si>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</si>
  <si>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</si>
  <si>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</si>
  <si>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</si>
  <si>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</si>
  <si>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</si>
  <si>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</si>
  <si>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</si>
  <si>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</si>
  <si>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</si>
  <si>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</si>
  <si>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</si>
  <si>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</si>
  <si>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</si>
  <si>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</si>
  <si>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</si>
  <si>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</si>
  <si>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</si>
  <si>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</si>
  <si>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</si>
  <si>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</si>
  <si>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</si>
  <si>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</si>
  <si>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</si>
  <si>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</si>
  <si>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</si>
  <si>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</si>
  <si>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</si>
  <si>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</si>
  <si>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</si>
  <si>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</si>
  <si>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</si>
  <si>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</si>
  <si>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</si>
  <si>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</si>
  <si>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</si>
  <si>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</si>
  <si>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</si>
  <si>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</si>
  <si>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</si>
  <si>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</si>
  <si>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</si>
  <si>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</si>
  <si>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</si>
  <si>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</si>
  <si>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</si>
  <si>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</si>
  <si>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</si>
  <si>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</si>
  <si>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</si>
  <si>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</si>
  <si>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</si>
  <si>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</si>
  <si>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</si>
  <si>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</si>
  <si>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</si>
  <si>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</si>
  <si>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</si>
  <si>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</si>
  <si>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</si>
  <si>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</si>
  <si>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</si>
  <si>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</si>
  <si>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</si>
  <si>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</si>
  <si>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</si>
  <si>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</si>
  <si>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</si>
  <si>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</si>
  <si>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</si>
  <si>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</si>
  <si>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</si>
  <si>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</si>
  <si>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</si>
  <si>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</si>
  <si>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</si>
  <si>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</si>
  <si>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</si>
  <si>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</si>
  <si>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</si>
  <si>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</si>
  <si>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</si>
  <si>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</si>
  <si>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</si>
  <si>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</si>
  <si>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</si>
  <si>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</si>
  <si>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</si>
  <si>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</si>
  <si>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</si>
  <si>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</si>
  <si>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</si>
  <si>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</si>
  <si>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</si>
  <si>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</si>
  <si>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</si>
  <si>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</si>
  <si>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</si>
  <si>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</si>
  <si>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</si>
  <si>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</si>
  <si>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</si>
  <si>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</si>
  <si>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</si>
  <si>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</si>
  <si>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</si>
  <si>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</si>
  <si>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</si>
  <si>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</si>
  <si>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</si>
  <si>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</si>
  <si>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</si>
  <si>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</si>
  <si>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</si>
  <si>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</si>
  <si>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</si>
  <si>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</si>
  <si>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</si>
  <si>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</si>
  <si>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</si>
  <si>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</si>
  <si>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</si>
  <si>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</si>
  <si>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</si>
  <si>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</si>
  <si>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</si>
  <si>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</si>
  <si>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</si>
  <si>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</si>
  <si>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</si>
  <si>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</si>
  <si>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</si>
  <si>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</si>
  <si>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</si>
  <si>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</si>
  <si>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</si>
  <si>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</si>
  <si>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</si>
  <si>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</si>
  <si>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</si>
  <si>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</si>
  <si>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</si>
  <si>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</si>
  <si>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</si>
  <si>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</si>
  <si>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</si>
  <si>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</si>
  <si>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</si>
  <si>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</si>
  <si>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</si>
  <si>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</si>
  <si>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</si>
  <si>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</si>
  <si>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</si>
  <si>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</si>
  <si>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</si>
  <si>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</si>
  <si>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</si>
  <si>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</si>
  <si>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</si>
  <si>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</si>
  <si>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</si>
  <si>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</si>
  <si>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</si>
  <si>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</si>
  <si>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</si>
  <si>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</si>
  <si>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</si>
  <si>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</si>
  <si>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</si>
  <si>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</si>
  <si>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</si>
  <si>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</si>
  <si>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</si>
  <si>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</si>
  <si>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</si>
  <si>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</si>
  <si>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</si>
  <si>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</si>
  <si>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</si>
  <si>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</si>
  <si>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</si>
  <si>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</si>
  <si>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</si>
  <si>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</si>
  <si>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</si>
  <si>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</si>
  <si>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</si>
  <si>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</si>
  <si>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</si>
  <si>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</si>
  <si>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</si>
  <si>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</si>
  <si>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</si>
  <si>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</si>
  <si>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</si>
  <si>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</si>
  <si>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</si>
  <si>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</si>
  <si>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</si>
  <si>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</si>
  <si>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</si>
  <si>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</si>
  <si>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</si>
  <si>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</si>
  <si>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</si>
  <si>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</si>
  <si>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</si>
  <si>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</si>
  <si>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</si>
  <si>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</si>
  <si>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</si>
  <si>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</si>
  <si>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</si>
  <si>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</si>
  <si>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</si>
  <si>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</si>
  <si>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</si>
  <si>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</si>
  <si>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</si>
  <si>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</si>
  <si>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</si>
  <si>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</si>
  <si>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</si>
  <si>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</si>
  <si>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</si>
  <si>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</si>
  <si>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</si>
  <si>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</si>
  <si>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</si>
  <si>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</si>
  <si>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</si>
  <si>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</si>
  <si>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</si>
  <si>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</si>
  <si>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</si>
  <si>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</si>
  <si>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</si>
  <si>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</si>
  <si>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</si>
  <si>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</si>
  <si>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</si>
  <si>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</si>
  <si>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</si>
  <si>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</si>
  <si>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</si>
  <si>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</si>
  <si>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</si>
  <si>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</si>
  <si>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</si>
  <si>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</si>
  <si>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</si>
  <si>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</si>
  <si>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</si>
  <si>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</si>
  <si>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</si>
  <si>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</si>
  <si>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</si>
  <si>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</si>
  <si>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</si>
  <si>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</si>
  <si>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</si>
  <si>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</si>
  <si>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</si>
  <si>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</si>
  <si>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</si>
  <si>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</si>
  <si>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</si>
  <si>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</si>
  <si>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</si>
  <si>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</si>
  <si>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</si>
  <si>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</si>
  <si>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</si>
  <si>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</si>
  <si>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</si>
  <si>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</si>
  <si>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</si>
  <si>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</si>
  <si>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</si>
  <si>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</si>
  <si>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</si>
  <si>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</si>
  <si>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</si>
  <si>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</si>
  <si>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</si>
  <si>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</si>
  <si>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</si>
  <si>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</si>
  <si>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</si>
  <si>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</si>
  <si>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</si>
  <si>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</si>
  <si>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</si>
  <si>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</si>
  <si>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</si>
  <si>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</si>
  <si>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</si>
  <si>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</si>
  <si>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</si>
  <si>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</si>
  <si>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</si>
  <si>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</si>
  <si>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</si>
  <si>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</si>
  <si>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</si>
  <si>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</si>
  <si>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</si>
  <si>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</si>
  <si>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</si>
  <si>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</si>
  <si>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</si>
  <si>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</si>
  <si>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</si>
  <si>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</si>
  <si>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</si>
  <si>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</si>
  <si>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</si>
  <si>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</si>
  <si>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</si>
  <si>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</si>
  <si>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</si>
  <si>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</si>
  <si>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</si>
  <si>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</si>
  <si>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</si>
  <si>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</si>
  <si>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</si>
  <si>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</si>
  <si>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</si>
  <si>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</si>
  <si>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</si>
  <si>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</si>
  <si>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</si>
  <si>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</si>
  <si>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</si>
  <si>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</si>
  <si>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</si>
  <si>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</si>
  <si>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</si>
  <si>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</si>
  <si>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</si>
  <si>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</si>
  <si>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</si>
  <si>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</si>
  <si>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</si>
  <si>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</si>
  <si>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</si>
  <si>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</si>
  <si>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</si>
  <si>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</si>
  <si>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</si>
  <si>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</si>
  <si>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</si>
  <si>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</si>
  <si>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</si>
  <si>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</si>
  <si>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</si>
  <si>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</si>
  <si>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</si>
  <si>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</si>
  <si>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</si>
  <si>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</si>
  <si>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</si>
  <si>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</si>
  <si>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</si>
  <si>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</si>
  <si>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</si>
  <si>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</si>
  <si>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</si>
  <si>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</si>
  <si>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</si>
  <si>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</si>
  <si>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</si>
  <si>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</si>
  <si>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</si>
  <si>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</si>
  <si>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</si>
  <si>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</si>
  <si>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</si>
  <si>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</si>
  <si>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</si>
  <si>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</si>
  <si>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</si>
  <si>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</si>
  <si>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</si>
  <si>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</si>
  <si>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</si>
  <si>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</si>
  <si>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</si>
  <si>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</si>
  <si>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</si>
  <si>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</si>
  <si>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</si>
  <si>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</si>
  <si>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</si>
  <si>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</si>
  <si>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</si>
  <si>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</si>
  <si>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</si>
  <si>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</si>
  <si>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</si>
  <si>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</si>
  <si>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</si>
  <si>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</si>
  <si>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</si>
  <si>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</si>
  <si>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</si>
  <si>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</si>
  <si>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</si>
  <si>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</si>
  <si>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</si>
  <si>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</si>
  <si>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</si>
  <si>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</si>
  <si>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</si>
  <si>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</si>
  <si>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</si>
  <si>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</si>
  <si>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</si>
  <si>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</si>
  <si>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</si>
  <si>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</si>
  <si>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</si>
  <si>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</si>
  <si>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</si>
  <si>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</si>
  <si>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</si>
  <si>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</si>
  <si>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</si>
  <si>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</si>
  <si>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</si>
  <si>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</si>
  <si>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</si>
  <si>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</si>
  <si>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</si>
  <si>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</si>
  <si>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</si>
  <si>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</si>
  <si>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</si>
  <si>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</si>
  <si>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</si>
  <si>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</si>
  <si>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</si>
  <si>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</si>
  <si>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</si>
  <si>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</si>
  <si>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</si>
  <si>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</si>
  <si>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</si>
  <si>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</si>
  <si>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</si>
  <si>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</si>
  <si>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</si>
  <si>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</si>
  <si>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</si>
  <si>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</si>
  <si>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</si>
  <si>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</si>
  <si>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</si>
  <si>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</si>
  <si>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</si>
  <si>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</si>
  <si>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</si>
  <si>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</si>
  <si>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</si>
  <si>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</si>
  <si>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</si>
  <si>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</si>
  <si>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</si>
  <si>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</si>
  <si>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</si>
  <si>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</si>
  <si>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</si>
  <si>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</si>
  <si>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</si>
  <si>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</si>
  <si>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</si>
  <si>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</si>
  <si>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</si>
  <si>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</si>
  <si>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</si>
  <si>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</si>
  <si>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</si>
  <si>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</si>
  <si>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</si>
  <si>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</si>
  <si>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</si>
  <si>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</si>
  <si>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</si>
  <si>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</si>
  <si>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</si>
  <si>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</si>
  <si>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</si>
  <si>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</si>
  <si>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</si>
  <si>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</si>
  <si>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</si>
  <si>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</si>
  <si>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</si>
  <si>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</si>
  <si>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</si>
  <si>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</si>
  <si>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</si>
  <si>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</si>
  <si>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</si>
  <si>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</si>
  <si>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</si>
  <si>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</si>
  <si>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</si>
  <si>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</si>
  <si>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</si>
  <si>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</si>
  <si>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</si>
  <si>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</si>
  <si>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</si>
  <si>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</si>
  <si>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</si>
  <si>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</si>
  <si>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</si>
  <si>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</si>
  <si>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</si>
  <si>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</si>
  <si>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</si>
  <si>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</si>
  <si>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</si>
  <si>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</si>
  <si>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</si>
  <si>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</si>
  <si>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</si>
  <si>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</si>
  <si>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</si>
  <si>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</si>
  <si>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</si>
  <si>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</si>
  <si>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</si>
  <si>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</si>
  <si>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</si>
  <si>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</si>
  <si>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</si>
  <si>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</si>
  <si>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</si>
  <si>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</si>
  <si>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</si>
  <si>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</si>
  <si>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</si>
  <si>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</si>
  <si>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</si>
  <si>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</si>
  <si>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</si>
  <si>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</si>
  <si>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</si>
  <si>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</si>
  <si>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</si>
  <si>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</si>
  <si>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</si>
  <si>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</si>
  <si>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</si>
  <si>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</si>
  <si>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</si>
  <si>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</si>
  <si>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</si>
  <si>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</si>
  <si>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</si>
  <si>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</si>
  <si>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</si>
  <si>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</si>
  <si>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</si>
  <si>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</si>
  <si>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</si>
  <si>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</si>
  <si>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</si>
  <si>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</si>
  <si>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</si>
  <si>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</si>
  <si>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</si>
  <si>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</si>
  <si>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</si>
  <si>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</si>
  <si>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</si>
  <si>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</si>
  <si>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</si>
  <si>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</si>
  <si>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</si>
  <si>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</si>
  <si>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</si>
  <si>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</si>
  <si>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</si>
  <si>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</si>
  <si>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</si>
  <si>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</si>
  <si>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</si>
  <si>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</si>
  <si>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</si>
  <si>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</si>
  <si>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</si>
  <si>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</si>
  <si>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</si>
  <si>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</si>
  <si>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</si>
  <si>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</si>
  <si>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</si>
  <si>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</si>
  <si>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</si>
  <si>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</si>
  <si>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</si>
  <si>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</si>
  <si>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</si>
  <si>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</si>
  <si>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</si>
  <si>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</si>
  <si>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</si>
  <si>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</si>
  <si>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</si>
  <si>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</si>
  <si>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</si>
  <si>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</si>
  <si>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</si>
  <si>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</si>
  <si>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</si>
  <si>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</si>
  <si>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</si>
  <si>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</si>
  <si>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</si>
  <si>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</si>
  <si>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</si>
  <si>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</si>
  <si>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</si>
  <si>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</si>
  <si>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</si>
  <si>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</si>
  <si>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</si>
  <si>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</si>
  <si>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</si>
  <si>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</si>
  <si>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</si>
  <si>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</si>
  <si>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</si>
  <si>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</si>
  <si>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</si>
  <si>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</si>
  <si>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</si>
  <si>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</si>
  <si>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</si>
  <si>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</si>
  <si>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</si>
  <si>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</si>
  <si>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</si>
  <si>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</si>
  <si>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</si>
  <si>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</si>
  <si>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</si>
  <si>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</si>
  <si>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</si>
  <si>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</si>
  <si>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</si>
  <si>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</si>
  <si>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</si>
  <si>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</si>
  <si>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</si>
  <si>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</si>
  <si>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</si>
  <si>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</si>
  <si>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</si>
  <si>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</si>
  <si>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</si>
  <si>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</si>
  <si>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</si>
  <si>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</si>
  <si>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</si>
  <si>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</si>
  <si>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</si>
  <si>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</si>
  <si>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</si>
  <si>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</si>
  <si>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</si>
  <si>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</si>
  <si>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</si>
  <si>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</si>
  <si>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</si>
  <si>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</si>
  <si>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</si>
  <si>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</si>
  <si>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</si>
  <si>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</si>
  <si>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</si>
  <si>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</si>
  <si>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</si>
  <si>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</si>
  <si>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</si>
  <si>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</si>
  <si>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</si>
  <si>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</si>
  <si>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</si>
  <si>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</si>
  <si>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</si>
  <si>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</si>
  <si>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</si>
  <si>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</si>
  <si>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</si>
  <si>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</si>
  <si>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</si>
  <si>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</si>
  <si>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</si>
  <si>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</si>
  <si>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</si>
  <si>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</si>
  <si>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</si>
  <si>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</si>
  <si>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</si>
  <si>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</si>
  <si>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</si>
  <si>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</si>
  <si>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</si>
  <si>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</si>
  <si>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</si>
  <si>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</si>
  <si>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</si>
  <si>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</si>
  <si>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</si>
  <si>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</si>
  <si>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</si>
  <si>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</si>
  <si>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</si>
  <si>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</si>
  <si>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</si>
  <si>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</si>
  <si>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</si>
  <si>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</si>
  <si>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</si>
  <si>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</si>
  <si>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</si>
  <si>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</si>
  <si>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</si>
  <si>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</si>
  <si>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</si>
  <si>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</si>
  <si>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</si>
  <si>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</si>
  <si>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</si>
  <si>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</si>
  <si>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</si>
  <si>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</si>
  <si>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</si>
  <si>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</si>
  <si>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</si>
  <si>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</si>
  <si>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</si>
  <si>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</si>
  <si>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</si>
  <si>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</si>
  <si>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</si>
  <si>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</si>
  <si>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</si>
  <si>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</si>
  <si>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</si>
  <si>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</si>
  <si>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</si>
  <si>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</si>
  <si>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</si>
  <si>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</si>
  <si>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</si>
  <si>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</si>
  <si>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</si>
  <si>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</si>
  <si>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</si>
  <si>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</si>
  <si>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</si>
  <si>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</si>
  <si>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</si>
  <si>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</si>
  <si>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</si>
  <si>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</si>
  <si>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</si>
  <si>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</si>
  <si>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</si>
  <si>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</si>
  <si>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</si>
  <si>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</si>
  <si>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</si>
  <si>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</si>
  <si>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</si>
  <si>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</si>
  <si>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</si>
  <si>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</si>
  <si>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</si>
  <si>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</si>
  <si>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</si>
  <si>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</si>
  <si>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</si>
  <si>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</si>
  <si>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</si>
  <si>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</si>
  <si>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</si>
  <si>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</si>
  <si>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</si>
  <si>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</si>
  <si>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</si>
  <si>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</si>
  <si>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</si>
  <si>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</si>
  <si>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</si>
  <si>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</si>
  <si>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</si>
  <si>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</si>
  <si>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</si>
  <si>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</si>
  <si>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</si>
  <si>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</si>
  <si>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</si>
  <si>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</si>
  <si>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</si>
  <si>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</si>
  <si>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</si>
  <si>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</si>
  <si>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</si>
  <si>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</si>
  <si>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</si>
  <si>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</si>
  <si>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</si>
  <si>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</si>
  <si>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</si>
  <si>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</si>
  <si>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</si>
  <si>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</si>
  <si>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</si>
  <si>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</si>
  <si>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</si>
  <si>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</si>
  <si>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</si>
  <si>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</si>
  <si>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</si>
  <si>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</si>
  <si>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</si>
  <si>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</si>
  <si>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</si>
  <si>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</si>
  <si>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</si>
  <si>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</si>
  <si>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</si>
  <si>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</si>
  <si>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</si>
  <si>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</si>
  <si>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</si>
  <si>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</si>
  <si>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</si>
  <si>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</si>
  <si>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</si>
  <si>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</si>
  <si>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</si>
  <si>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</si>
  <si>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</si>
  <si>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</si>
  <si>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</si>
  <si>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</si>
  <si>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</si>
  <si>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</si>
  <si>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</si>
  <si>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</si>
  <si>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</si>
  <si>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</si>
  <si>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</si>
  <si>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</si>
  <si>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</si>
  <si>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</si>
  <si>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</si>
  <si>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</si>
  <si>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</si>
  <si>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</si>
  <si>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</si>
  <si>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</si>
  <si>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</si>
  <si>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</si>
  <si>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</si>
  <si>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</si>
  <si>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</si>
  <si>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</si>
  <si>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</si>
  <si>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</si>
  <si>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</si>
  <si>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</si>
  <si>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</si>
  <si>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</si>
  <si>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</si>
  <si>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</si>
  <si>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</si>
  <si>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</si>
  <si>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</si>
  <si>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</si>
  <si>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</si>
  <si>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</si>
  <si>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</si>
  <si>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</si>
  <si>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</si>
  <si>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</si>
  <si>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</si>
  <si>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</si>
  <si>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</si>
  <si>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</si>
  <si>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</si>
  <si>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</si>
  <si>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</si>
  <si>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</si>
  <si>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</si>
  <si>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</si>
  <si>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</si>
  <si>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</si>
  <si>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</si>
  <si>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</si>
  <si>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</si>
  <si>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</si>
  <si>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</si>
  <si>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</si>
  <si>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</si>
  <si>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</si>
  <si>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</si>
  <si>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</si>
  <si>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</si>
  <si>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</si>
  <si>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</si>
  <si>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</si>
  <si>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</si>
  <si>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</si>
  <si>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</si>
  <si>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</si>
  <si>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</si>
  <si>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</si>
  <si>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</si>
  <si>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</si>
  <si>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</si>
  <si>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</si>
  <si>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</si>
  <si>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</si>
  <si>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</si>
  <si>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</si>
  <si>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</si>
  <si>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</si>
  <si>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</si>
  <si>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</si>
  <si>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</si>
  <si>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</si>
  <si>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</si>
  <si>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</si>
  <si>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</si>
  <si>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</si>
  <si>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</si>
  <si>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</si>
  <si>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</si>
  <si>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</si>
  <si>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</si>
  <si>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</si>
  <si>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</si>
  <si>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</si>
  <si>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</si>
  <si>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</si>
  <si>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</si>
  <si>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</si>
  <si>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</si>
  <si>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</si>
  <si>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</si>
  <si>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</si>
  <si>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</si>
  <si>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</si>
  <si>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</si>
  <si>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</si>
  <si>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</si>
  <si>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</si>
  <si>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</si>
  <si>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</si>
  <si>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</si>
  <si>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</si>
  <si>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</si>
  <si>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</si>
  <si>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</si>
  <si>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</si>
  <si>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</si>
  <si>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</si>
  <si>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</si>
  <si>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</si>
  <si>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</si>
  <si>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</si>
  <si>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</si>
  <si>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</si>
  <si>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</si>
  <si>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</si>
  <si>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</si>
  <si>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</si>
  <si>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</si>
  <si>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</si>
  <si>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</si>
  <si>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</si>
  <si>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</si>
  <si>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</si>
  <si>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</si>
  <si>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</si>
  <si>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</si>
  <si>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</si>
  <si>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</si>
  <si>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</si>
  <si>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</si>
  <si>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</si>
  <si>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</si>
  <si>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</si>
  <si>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</si>
  <si>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</si>
  <si>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</si>
  <si>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</si>
  <si>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</si>
  <si>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</si>
  <si>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</si>
  <si>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</si>
  <si>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</si>
  <si>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</si>
  <si>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</si>
  <si>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</si>
  <si>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</si>
  <si>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</si>
  <si>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</si>
  <si>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</si>
  <si>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</si>
  <si>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</si>
  <si>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</si>
  <si>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</si>
  <si>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</si>
  <si>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</si>
  <si>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</si>
  <si>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</si>
  <si>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</si>
  <si>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</si>
  <si>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</si>
  <si>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</si>
  <si>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</si>
  <si>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</si>
  <si>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</si>
  <si>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</si>
  <si>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</si>
  <si>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</si>
  <si>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</si>
  <si>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</si>
  <si>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</si>
  <si>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</si>
  <si>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</si>
  <si>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</si>
  <si>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</si>
  <si>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</si>
  <si>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</si>
  <si>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</si>
  <si>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</si>
  <si>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</si>
  <si>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</si>
  <si>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</si>
  <si>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</si>
  <si>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</si>
  <si>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</si>
  <si>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</si>
  <si>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</si>
  <si>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</si>
  <si>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</si>
  <si>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</si>
  <si>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</si>
  <si>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</si>
  <si>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</si>
  <si>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</si>
  <si>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</si>
  <si>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</si>
  <si>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</si>
  <si>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</si>
  <si>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</si>
  <si>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</si>
  <si>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</si>
  <si>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</si>
  <si>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</si>
  <si>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</si>
  <si>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</si>
  <si>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</si>
  <si>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</si>
  <si>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</si>
  <si>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</si>
  <si>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</si>
  <si>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</si>
  <si>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</si>
  <si>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</si>
  <si>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</si>
  <si>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</si>
  <si>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</si>
  <si>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</si>
  <si>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</si>
  <si>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</si>
  <si>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</si>
  <si>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</si>
  <si>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</si>
  <si>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</si>
  <si>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</si>
  <si>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</si>
  <si>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</si>
  <si>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</si>
  <si>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</si>
  <si>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</si>
  <si>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</si>
  <si>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</si>
  <si>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</si>
  <si>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</si>
  <si>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</si>
  <si>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</si>
  <si>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</si>
  <si>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</si>
  <si>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</si>
  <si>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</si>
  <si>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</si>
  <si>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</si>
  <si>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</si>
  <si>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</si>
  <si>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</si>
  <si>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</si>
  <si>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</si>
  <si>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</si>
  <si>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</si>
  <si>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</si>
  <si>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</si>
  <si>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</si>
  <si>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</si>
  <si>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</si>
  <si>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</si>
  <si>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</si>
  <si>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</si>
  <si>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</si>
  <si>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</si>
  <si>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</si>
  <si>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</si>
  <si>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</si>
  <si>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</si>
  <si>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</si>
  <si>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</si>
  <si>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</si>
  <si>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</si>
  <si>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</si>
  <si>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</si>
  <si>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</si>
  <si>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</si>
  <si>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</si>
  <si>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</si>
  <si>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</si>
  <si>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</si>
  <si>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</si>
  <si>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</si>
  <si>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</si>
  <si>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</si>
  <si>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</si>
  <si>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</si>
  <si>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</si>
  <si>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</si>
  <si>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</si>
  <si>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</si>
  <si>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</si>
  <si>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</si>
  <si>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</si>
  <si>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</si>
  <si>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</si>
  <si>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</si>
  <si>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</si>
  <si>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</si>
  <si>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</si>
  <si>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</si>
  <si>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</si>
  <si>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</si>
  <si>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</si>
  <si>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</si>
  <si>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</si>
  <si>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</si>
  <si>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</si>
  <si>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</si>
  <si>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</si>
  <si>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</si>
  <si>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</si>
  <si>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</si>
  <si>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</si>
  <si>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</si>
  <si>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</si>
  <si>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</si>
  <si>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</si>
  <si>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</si>
  <si>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</si>
  <si>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</si>
  <si>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</si>
  <si>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</si>
  <si>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</si>
  <si>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</si>
  <si>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</si>
  <si>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</si>
  <si>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</si>
  <si>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</si>
  <si>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</si>
  <si>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</si>
  <si>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</si>
  <si>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</si>
  <si>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</si>
  <si>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</si>
  <si>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</si>
  <si>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</si>
  <si>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</si>
  <si>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</si>
  <si>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</si>
  <si>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</si>
  <si>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</si>
  <si>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</si>
  <si>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</si>
  <si>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</si>
  <si>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</si>
  <si>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</si>
  <si>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</si>
  <si>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</si>
  <si>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</si>
  <si>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</si>
  <si>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</si>
  <si>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</si>
  <si>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</si>
  <si>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</si>
  <si>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</si>
  <si>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</si>
  <si>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</si>
  <si>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</si>
  <si>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</si>
  <si>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</si>
  <si>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</si>
  <si>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</si>
  <si>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</si>
  <si>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</si>
  <si>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</si>
  <si>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</si>
  <si>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</si>
  <si>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</si>
  <si>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</si>
  <si>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</si>
  <si>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</si>
  <si>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</si>
  <si>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</si>
  <si>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</si>
  <si>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</si>
  <si>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</si>
  <si>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</si>
  <si>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</si>
  <si>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</si>
  <si>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</si>
  <si>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</si>
  <si>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</si>
  <si>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</si>
  <si>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</si>
  <si>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</si>
  <si>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</si>
  <si>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</si>
  <si>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</si>
  <si>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</si>
  <si>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</si>
  <si>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</si>
  <si>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</si>
  <si>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</si>
  <si>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</si>
  <si>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</si>
  <si>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</si>
  <si>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</si>
  <si>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</si>
  <si>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</si>
  <si>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</si>
  <si>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</si>
  <si>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</si>
  <si>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</si>
  <si>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</si>
  <si>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</si>
  <si>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</si>
  <si>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</si>
  <si>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</si>
  <si>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</si>
  <si>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</si>
  <si>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</si>
  <si>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</si>
  <si>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</si>
  <si>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</si>
  <si>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</si>
  <si>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</si>
  <si>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</si>
  <si>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</si>
  <si>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</si>
  <si>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</si>
  <si>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</si>
  <si>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</si>
  <si>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</si>
  <si>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</si>
  <si>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</si>
  <si>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</si>
  <si>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</si>
  <si>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</si>
  <si>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</si>
  <si>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</si>
  <si>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</si>
  <si>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</si>
  <si>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</si>
  <si>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</si>
  <si>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</si>
  <si>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</si>
  <si>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</si>
  <si>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</si>
  <si>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</si>
  <si>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</si>
  <si>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</si>
  <si>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</si>
  <si>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</si>
  <si>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</si>
  <si>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</si>
  <si>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</si>
  <si>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</si>
  <si>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</si>
  <si>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</si>
  <si>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</si>
  <si>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</si>
  <si>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</si>
  <si>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</si>
  <si>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</si>
  <si>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</si>
  <si>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</si>
  <si>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</si>
  <si>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</si>
  <si>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</si>
  <si>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</si>
  <si>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</si>
  <si>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</si>
  <si>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</si>
  <si>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</si>
  <si>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</si>
  <si>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</si>
  <si>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</si>
  <si>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</si>
  <si>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</si>
  <si>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</si>
  <si>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</si>
  <si>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</si>
  <si>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</si>
  <si>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</si>
  <si>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</si>
  <si>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</si>
  <si>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</si>
  <si>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</si>
  <si>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</si>
  <si>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</si>
  <si>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</si>
  <si>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</si>
  <si>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</si>
  <si>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</si>
  <si>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</si>
  <si>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</si>
  <si>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</si>
  <si>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</si>
  <si>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</si>
  <si>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</si>
  <si>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</si>
  <si>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</si>
  <si>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</si>
  <si>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</si>
  <si>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</si>
  <si>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</si>
  <si>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</si>
  <si>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</si>
  <si>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</si>
  <si>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</si>
  <si>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</si>
  <si>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</si>
  <si>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</si>
  <si>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</si>
  <si>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</si>
  <si>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</si>
  <si>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</si>
  <si>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</si>
  <si>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</si>
  <si>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</si>
  <si>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</si>
  <si>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</si>
  <si>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</si>
  <si>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</si>
  <si>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</si>
  <si>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</si>
  <si>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</si>
  <si>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</si>
  <si>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</si>
  <si>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</si>
  <si>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</si>
  <si>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</si>
  <si>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</si>
  <si>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</si>
  <si>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</si>
  <si>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</si>
  <si>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</si>
  <si>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</si>
  <si>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</si>
  <si>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</si>
  <si>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</si>
  <si>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</si>
  <si>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</si>
  <si>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</si>
  <si>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</si>
  <si>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</si>
  <si>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</si>
  <si>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</si>
  <si>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</si>
  <si>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</si>
  <si>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</si>
  <si>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</si>
  <si>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</si>
  <si>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</si>
  <si>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</si>
  <si>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</si>
  <si>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</si>
  <si>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</si>
  <si>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</si>
  <si>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</si>
  <si>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</si>
  <si>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</si>
  <si>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</si>
  <si>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</si>
  <si>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</si>
  <si>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</si>
  <si>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</si>
  <si>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</si>
  <si>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</si>
  <si>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</si>
  <si>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</si>
  <si>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</si>
  <si>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</si>
  <si>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</si>
  <si>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</si>
  <si>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</si>
  <si>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</si>
  <si>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</si>
  <si>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</si>
  <si>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</si>
  <si>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</si>
  <si>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</si>
  <si>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</si>
  <si>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</si>
  <si>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</si>
  <si>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</si>
  <si>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</si>
  <si>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</si>
  <si>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</si>
  <si>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</si>
  <si>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</si>
  <si>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</si>
  <si>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</si>
  <si>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</si>
  <si>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</si>
  <si>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</si>
  <si>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</si>
  <si>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</si>
  <si>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</si>
  <si>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</si>
  <si>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</si>
  <si>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</si>
  <si>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</si>
  <si>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</si>
  <si>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</si>
  <si>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</si>
  <si>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</si>
  <si>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</si>
  <si>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</si>
  <si>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</si>
  <si>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</si>
  <si>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</si>
  <si>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</si>
  <si>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</si>
  <si>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</si>
  <si>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</si>
  <si>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</si>
  <si>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</si>
  <si>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</si>
  <si>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</si>
  <si>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</si>
  <si>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</si>
  <si>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</si>
  <si>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</si>
  <si>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</si>
  <si>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</si>
  <si>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</si>
  <si>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</si>
  <si>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</si>
  <si>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</si>
  <si>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</si>
  <si>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</si>
  <si>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</si>
  <si>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</si>
  <si>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</si>
  <si>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</si>
  <si>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</si>
  <si>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</si>
  <si>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</si>
  <si>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</si>
  <si>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</si>
  <si>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</si>
  <si>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</si>
  <si>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</si>
  <si>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</si>
  <si>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</si>
  <si>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</si>
  <si>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</si>
  <si>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</si>
  <si>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</si>
  <si>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</si>
  <si>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</si>
  <si>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</si>
  <si>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</si>
  <si>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</si>
  <si>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</si>
  <si>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</si>
  <si>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</si>
  <si>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</si>
  <si>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</si>
  <si>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</si>
  <si>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</si>
  <si>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</si>
  <si>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</si>
  <si>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</si>
  <si>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</si>
  <si>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</si>
  <si>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</si>
  <si>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</si>
  <si>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</si>
  <si>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</si>
  <si>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</si>
  <si>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</si>
  <si>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</si>
  <si>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</si>
  <si>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</si>
  <si>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</si>
  <si>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</si>
  <si>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</si>
  <si>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</si>
  <si>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</si>
  <si>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</si>
  <si>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</si>
  <si>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</si>
  <si>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</si>
  <si>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</si>
  <si>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</si>
  <si>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</si>
  <si>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</si>
  <si>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</si>
  <si>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</si>
  <si>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</si>
  <si>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</si>
  <si>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</si>
  <si>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</si>
  <si>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</si>
  <si>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</si>
  <si>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</si>
  <si>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</si>
  <si>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</si>
  <si>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</si>
  <si>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</si>
  <si>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</si>
  <si>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</si>
  <si>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</si>
  <si>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</si>
  <si>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</si>
  <si>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</si>
  <si>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</si>
  <si>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</si>
  <si>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</si>
  <si>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</si>
  <si>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</si>
  <si>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</si>
  <si>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</si>
  <si>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</si>
  <si>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</si>
  <si>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</si>
  <si>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</si>
  <si>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</si>
  <si>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</si>
  <si>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</si>
  <si>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</si>
  <si>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</si>
  <si>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</si>
  <si>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</si>
  <si>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</si>
  <si>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</si>
  <si>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</si>
  <si>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</si>
  <si>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</si>
  <si>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</si>
  <si>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</si>
  <si>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</si>
  <si>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</si>
  <si>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</si>
  <si>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</si>
  <si>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</si>
  <si>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</si>
  <si>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</si>
  <si>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</si>
  <si>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</si>
  <si>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</si>
  <si>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</si>
  <si>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</si>
  <si>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</si>
  <si>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</si>
  <si>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</si>
  <si>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</si>
  <si>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</si>
  <si>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</si>
  <si>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</si>
  <si>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</si>
  <si>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</si>
  <si>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</si>
  <si>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</si>
  <si>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</si>
  <si>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</si>
  <si>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</si>
  <si>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</si>
  <si>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</si>
  <si>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</si>
  <si>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</si>
  <si>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</si>
  <si>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</si>
  <si>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</si>
  <si>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</si>
  <si>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</si>
  <si>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</si>
  <si>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</si>
  <si>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</si>
  <si>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</si>
  <si>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</si>
  <si>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</si>
  <si>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</si>
  <si>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</si>
  <si>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</si>
  <si>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</si>
  <si>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</si>
  <si>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</si>
  <si>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</si>
  <si>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</si>
  <si>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</si>
  <si>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</si>
  <si>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</si>
  <si>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</si>
  <si>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</si>
  <si>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</si>
  <si>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</si>
  <si>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</si>
  <si>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</si>
  <si>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</si>
  <si>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</si>
  <si>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</si>
  <si>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</si>
  <si>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</si>
  <si>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</si>
  <si>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</si>
  <si>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</si>
  <si>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</si>
  <si>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</si>
  <si>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</si>
  <si>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</si>
  <si>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</si>
  <si>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</si>
  <si>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</si>
  <si>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</si>
  <si>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</si>
  <si>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</si>
  <si>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</si>
  <si>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</si>
  <si>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</si>
  <si>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</si>
  <si>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</si>
  <si>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</si>
  <si>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</si>
  <si>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</si>
  <si>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</si>
  <si>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</si>
  <si>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</si>
  <si>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</si>
  <si>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</si>
  <si>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</si>
  <si>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</si>
  <si>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</si>
  <si>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</si>
  <si>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</si>
  <si>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</si>
  <si>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</si>
  <si>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</si>
  <si>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</si>
  <si>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</si>
  <si>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</si>
  <si>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</si>
  <si>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</si>
  <si>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</si>
  <si>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</si>
  <si>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</si>
  <si>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</si>
  <si>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</si>
  <si>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</si>
  <si>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</si>
  <si>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</si>
  <si>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</si>
  <si>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</si>
  <si>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</si>
  <si>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</si>
  <si>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</si>
  <si>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</si>
  <si>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</si>
  <si>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</si>
  <si>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</si>
  <si>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</si>
  <si>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</si>
  <si>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</si>
  <si>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</si>
  <si>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</si>
  <si>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</si>
  <si>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</si>
  <si>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</si>
  <si>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</si>
  <si>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</si>
  <si>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</si>
  <si>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</si>
  <si>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</si>
  <si>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</si>
  <si>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</si>
  <si>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</si>
  <si>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</si>
  <si>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</si>
  <si>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</si>
  <si>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</si>
  <si>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</si>
  <si>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</si>
  <si>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</si>
  <si>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</si>
  <si>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</si>
  <si>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</si>
  <si>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</si>
  <si>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</si>
  <si>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</si>
  <si>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</si>
  <si>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</si>
  <si>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</si>
  <si>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</si>
  <si>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</si>
  <si>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</si>
  <si>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</si>
  <si>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</si>
  <si>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</si>
  <si>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</si>
  <si>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</si>
  <si>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</si>
  <si>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</si>
  <si>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</si>
  <si>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</si>
  <si>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</si>
  <si>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</si>
  <si>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</si>
  <si>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</si>
  <si>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</si>
  <si>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</si>
  <si>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</si>
  <si>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</si>
  <si>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</si>
  <si>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</si>
  <si>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</si>
  <si>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</si>
  <si>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</si>
  <si>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</si>
  <si>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</si>
  <si>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</si>
  <si>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</si>
  <si>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</si>
  <si>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</si>
  <si>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</si>
  <si>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</si>
  <si>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</si>
  <si>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</si>
  <si>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</si>
  <si>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</si>
  <si>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</si>
  <si>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</si>
  <si>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</si>
  <si>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</si>
  <si>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</si>
  <si>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</si>
  <si>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</si>
  <si>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</si>
  <si>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</si>
  <si>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</si>
  <si>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</si>
  <si>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</si>
  <si>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</si>
  <si>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</si>
  <si>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</si>
  <si>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</si>
  <si>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</si>
  <si>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</si>
  <si>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</si>
  <si>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</si>
  <si>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</si>
  <si>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</si>
  <si>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</si>
  <si>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</si>
  <si>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</si>
  <si>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</si>
  <si>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</si>
  <si>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</si>
  <si>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</si>
  <si>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</si>
  <si>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</si>
  <si>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</si>
  <si>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</si>
  <si>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</si>
  <si>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</si>
  <si>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</si>
  <si>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</si>
  <si>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</si>
  <si>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</si>
  <si>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</si>
  <si>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</si>
  <si>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</si>
  <si>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</si>
  <si>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</si>
  <si>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</si>
  <si>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</si>
  <si>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</si>
  <si>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</si>
  <si>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</si>
  <si>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</si>
  <si>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</si>
  <si>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</si>
  <si>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</si>
  <si>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</si>
  <si>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</si>
  <si>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</si>
  <si>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</si>
  <si>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</si>
  <si>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</si>
  <si>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</si>
  <si>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</si>
  <si>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</si>
  <si>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</si>
  <si>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</si>
  <si>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</si>
  <si>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</si>
  <si>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</si>
  <si>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</si>
  <si>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</si>
  <si>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</si>
  <si>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</si>
  <si>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</si>
  <si>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</si>
  <si>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</si>
  <si>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</si>
  <si>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</si>
  <si>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</si>
  <si>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</si>
  <si>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</si>
  <si>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</si>
  <si>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</si>
  <si>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</si>
  <si>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</si>
  <si>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</si>
  <si>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</si>
  <si>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</si>
  <si>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</si>
  <si>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</si>
  <si>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</si>
  <si>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</si>
  <si>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</si>
  <si>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</si>
  <si>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</si>
  <si>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</si>
  <si>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</si>
  <si>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</si>
  <si>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</si>
  <si>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</si>
  <si>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</si>
  <si>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</si>
  <si>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</si>
  <si>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</si>
  <si>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</si>
  <si>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</si>
  <si>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</si>
  <si>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</si>
  <si>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</si>
  <si>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</si>
  <si>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</si>
  <si>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</si>
  <si>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</si>
  <si>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</si>
  <si>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</si>
  <si>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</si>
  <si>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</si>
  <si>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</si>
  <si>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</si>
  <si>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</si>
  <si>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</si>
  <si>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</si>
  <si>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</si>
  <si>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</si>
  <si>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</si>
  <si>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</si>
  <si>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</si>
  <si>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</si>
  <si>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</si>
  <si>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</si>
  <si>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</si>
  <si>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</si>
  <si>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</si>
  <si>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</si>
  <si>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</si>
  <si>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</si>
  <si>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</si>
  <si>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</si>
  <si>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</si>
  <si>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</si>
  <si>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</si>
  <si>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</si>
  <si>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</si>
  <si>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</si>
  <si>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</si>
  <si>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</si>
  <si>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</si>
  <si>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</si>
  <si>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</si>
  <si>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</si>
  <si>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</si>
  <si>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</si>
  <si>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</si>
  <si>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</si>
  <si>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</si>
  <si>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</si>
  <si>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</si>
  <si>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</si>
  <si>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</si>
  <si>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</si>
  <si>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</si>
  <si>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</si>
  <si>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</si>
  <si>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</si>
  <si>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</si>
  <si>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</si>
  <si>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</si>
  <si>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</si>
  <si>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</si>
  <si>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</si>
  <si>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</si>
  <si>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</si>
  <si>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</si>
  <si>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</si>
  <si>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</si>
  <si>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</si>
  <si>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</si>
  <si>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</si>
  <si>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</si>
  <si>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</si>
  <si>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</si>
  <si>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</si>
  <si>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</si>
  <si>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</si>
  <si>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</si>
  <si>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</si>
  <si>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</si>
  <si>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</si>
  <si>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</si>
  <si>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</si>
  <si>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</si>
  <si>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</si>
  <si>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</si>
  <si>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</si>
  <si>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</si>
  <si>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</si>
  <si>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</si>
  <si>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</si>
  <si>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</si>
  <si>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</si>
  <si>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</si>
  <si>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</si>
  <si>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</si>
  <si>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</si>
  <si>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</si>
  <si>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</si>
  <si>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</si>
  <si>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</si>
  <si>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</si>
  <si>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</si>
  <si>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</si>
  <si>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</si>
  <si>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</si>
  <si>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</si>
  <si>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</si>
  <si>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</si>
  <si>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</si>
  <si>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</si>
  <si>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</si>
  <si>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</si>
  <si>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</si>
  <si>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</si>
  <si>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</si>
  <si>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</si>
  <si>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</si>
  <si>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</si>
  <si>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</si>
  <si>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</si>
  <si>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</si>
  <si>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</si>
  <si>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</si>
  <si>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</si>
  <si>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</si>
  <si>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</si>
  <si>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</si>
  <si>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</si>
  <si>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</si>
  <si>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</si>
  <si>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</si>
  <si>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</si>
  <si>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</si>
  <si>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</si>
  <si>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</si>
  <si>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</si>
  <si>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</si>
  <si>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</si>
  <si>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</si>
  <si>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</si>
  <si>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</si>
  <si>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</si>
  <si>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</si>
  <si>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</si>
  <si>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</si>
  <si>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</si>
  <si>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</si>
  <si>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</si>
  <si>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</si>
  <si>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</si>
  <si>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</si>
  <si>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</si>
  <si>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</si>
  <si>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</si>
  <si>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</si>
  <si>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</si>
  <si>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</si>
  <si>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</si>
  <si>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</si>
  <si>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</si>
  <si>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</si>
  <si>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</si>
  <si>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</si>
  <si>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</si>
  <si>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</si>
  <si>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</si>
  <si>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</si>
  <si>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</si>
  <si>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</si>
  <si>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</si>
  <si>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</si>
  <si>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</si>
  <si>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</si>
  <si>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</si>
  <si>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</si>
  <si>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</si>
  <si>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</si>
  <si>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</si>
  <si>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</si>
  <si>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</si>
  <si>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</si>
  <si>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</si>
  <si>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</si>
  <si>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</si>
  <si>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</si>
  <si>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</si>
  <si>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</si>
  <si>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</si>
  <si>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</si>
  <si>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</si>
  <si>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</si>
  <si>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</si>
  <si>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</si>
  <si>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</si>
  <si>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</si>
  <si>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</si>
  <si>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</si>
  <si>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</si>
  <si>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</si>
  <si>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</si>
  <si>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</si>
  <si>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</si>
  <si>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</si>
  <si>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</si>
  <si>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</si>
  <si>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</si>
  <si>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</si>
  <si>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</si>
  <si>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</si>
  <si>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</si>
  <si>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</si>
  <si>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</si>
  <si>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</si>
  <si>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</si>
  <si>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</si>
  <si>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</si>
  <si>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</si>
  <si>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</si>
  <si>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</si>
  <si>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</si>
  <si>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</si>
  <si>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</si>
  <si>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</si>
  <si>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</si>
  <si>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</si>
  <si>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</si>
  <si>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</si>
  <si>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</si>
  <si>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</si>
  <si>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</si>
  <si>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</si>
  <si>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</si>
  <si>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</si>
  <si>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</si>
  <si>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</si>
  <si>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</si>
  <si>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</si>
  <si>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</si>
  <si>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</si>
  <si>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</si>
  <si>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</si>
  <si>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</si>
  <si>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</si>
  <si>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</si>
  <si>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</si>
  <si>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</si>
  <si>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</si>
  <si>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</si>
  <si>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</si>
  <si>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</si>
  <si>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</si>
  <si>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</si>
  <si>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</si>
  <si>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</si>
  <si>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</si>
  <si>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</si>
  <si>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</si>
  <si>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</si>
  <si>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</si>
  <si>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</si>
  <si>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</si>
  <si>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</si>
  <si>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</si>
  <si>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</si>
  <si>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</si>
  <si>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</si>
  <si>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</si>
  <si>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</si>
  <si>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</si>
  <si>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</si>
  <si>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</si>
  <si>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</si>
  <si>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</si>
  <si>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</si>
  <si>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</si>
  <si>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</si>
  <si>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</si>
  <si>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</si>
  <si>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</si>
  <si>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</si>
  <si>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</si>
  <si>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</si>
  <si>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</si>
  <si>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</si>
  <si>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</si>
  <si>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</si>
  <si>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</si>
  <si>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</si>
  <si>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</si>
  <si>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</si>
  <si>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</si>
  <si>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</si>
  <si>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</si>
  <si>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</si>
  <si>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</si>
  <si>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</si>
  <si>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</si>
  <si>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</si>
  <si>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</si>
  <si>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</si>
  <si>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</si>
  <si>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</si>
  <si>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</si>
  <si>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</si>
  <si>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</si>
  <si>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</si>
  <si>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</si>
  <si>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</si>
  <si>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</si>
  <si>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</si>
  <si>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</si>
  <si>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</si>
  <si>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</si>
  <si>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</si>
  <si>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</si>
  <si>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</si>
  <si>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</si>
  <si>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</si>
  <si>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</si>
  <si>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</si>
  <si>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</si>
  <si>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</si>
  <si>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</si>
  <si>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</si>
  <si>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</si>
  <si>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</si>
  <si>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</si>
  <si>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</si>
  <si>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</si>
  <si>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</si>
  <si>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</si>
  <si>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</si>
  <si>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</si>
  <si>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</si>
  <si>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</si>
  <si>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</si>
  <si>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</si>
  <si>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</si>
  <si>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</si>
  <si>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</si>
  <si>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</si>
  <si>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</si>
  <si>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</si>
  <si>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</si>
  <si>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</si>
  <si>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</si>
  <si>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</si>
  <si>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</si>
  <si>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</si>
  <si>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</si>
  <si>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</si>
  <si>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</si>
  <si>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</si>
  <si>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</si>
  <si>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</si>
  <si>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</si>
  <si>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</si>
  <si>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</si>
  <si>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</si>
  <si>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</si>
  <si>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</si>
  <si>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</si>
  <si>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</si>
  <si>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</si>
  <si>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</si>
  <si>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</si>
  <si>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</si>
  <si>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</si>
  <si>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</si>
  <si>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</si>
  <si>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</si>
  <si>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</si>
  <si>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</si>
  <si>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</si>
  <si>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</si>
  <si>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</si>
  <si>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</si>
  <si>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</si>
  <si>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</si>
  <si>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</si>
  <si>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</si>
  <si>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</si>
  <si>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</si>
  <si>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</si>
  <si>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</si>
  <si>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</si>
  <si>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</si>
  <si>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</si>
  <si>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</si>
  <si>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</si>
  <si>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</si>
  <si>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</si>
  <si>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</si>
  <si>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</si>
  <si>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</si>
  <si>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</si>
  <si>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</si>
  <si>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</si>
  <si>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</si>
  <si>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</si>
  <si>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</si>
  <si>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</si>
  <si>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</si>
  <si>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</si>
  <si>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</si>
  <si>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</si>
  <si>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</si>
  <si>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</si>
  <si>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</si>
  <si>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</si>
  <si>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</si>
  <si>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</si>
  <si>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</si>
  <si>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</si>
  <si>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</si>
  <si>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</si>
  <si>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</si>
  <si>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</si>
  <si>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</si>
  <si>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</si>
  <si>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</si>
  <si>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</si>
  <si>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</si>
  <si>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</si>
  <si>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</si>
  <si>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</si>
  <si>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</si>
  <si>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</si>
  <si>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</si>
  <si>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</si>
  <si>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</si>
  <si>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</si>
  <si>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</si>
  <si>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</si>
  <si>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</si>
  <si>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</si>
  <si>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</si>
  <si>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</si>
  <si>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</si>
  <si>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</si>
  <si>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</si>
  <si>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</si>
  <si>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</si>
  <si>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</si>
  <si>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</si>
  <si>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</si>
  <si>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</si>
  <si>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</si>
  <si>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</si>
  <si>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</si>
  <si>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</si>
  <si>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</si>
  <si>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</si>
  <si>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</si>
  <si>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</si>
  <si>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</si>
  <si>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</si>
  <si>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</si>
  <si>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</si>
  <si>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</si>
  <si>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</si>
  <si>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</si>
  <si>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</si>
  <si>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</si>
  <si>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</si>
  <si>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</si>
  <si>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</si>
  <si>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</si>
  <si>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</si>
  <si>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</si>
  <si>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</si>
  <si>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</si>
  <si>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</si>
  <si>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</si>
  <si>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</si>
  <si>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</si>
  <si>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</si>
  <si>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</si>
  <si>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</si>
  <si>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</si>
  <si>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</si>
  <si>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</si>
  <si>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</si>
  <si>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</si>
  <si>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</si>
  <si>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</si>
  <si>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</si>
  <si>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</si>
  <si>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</si>
  <si>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</si>
  <si>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</si>
  <si>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</si>
  <si>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</si>
  <si>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</si>
  <si>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</si>
  <si>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</si>
  <si>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</si>
  <si>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</si>
  <si>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</si>
  <si>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</si>
  <si>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</si>
  <si>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</si>
  <si>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</si>
  <si>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</si>
  <si>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</si>
  <si>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</si>
  <si>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</si>
  <si>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</si>
  <si>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</si>
  <si>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</si>
  <si>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</si>
  <si>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</si>
  <si>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</si>
  <si>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</si>
  <si>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</si>
  <si>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</si>
  <si>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</si>
  <si>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</si>
  <si>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</si>
  <si>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</si>
  <si>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</si>
  <si>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</si>
  <si>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</si>
  <si>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</si>
  <si>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</si>
  <si>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</si>
  <si>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</si>
  <si>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</si>
  <si>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</si>
  <si>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</si>
  <si>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</si>
  <si>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</si>
  <si>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</si>
  <si>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</si>
  <si>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</si>
  <si>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</si>
  <si>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</si>
  <si>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</si>
  <si>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</si>
  <si>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</si>
  <si>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</si>
  <si>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</si>
  <si>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</si>
  <si>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</si>
  <si>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</si>
  <si>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</si>
  <si>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</si>
  <si>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</si>
  <si>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</si>
  <si>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</si>
  <si>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</si>
  <si>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</si>
  <si>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</si>
  <si>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</si>
  <si>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</si>
  <si>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</si>
  <si>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</si>
  <si>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</si>
  <si>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</si>
  <si>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</si>
  <si>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</si>
  <si>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</si>
  <si>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</si>
  <si>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</si>
  <si>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</si>
  <si>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</si>
  <si>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</si>
  <si>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</si>
  <si>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</si>
  <si>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</si>
  <si>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</si>
  <si>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</si>
  <si>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</si>
  <si>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</si>
  <si>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</si>
  <si>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</si>
  <si>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</si>
  <si>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</si>
  <si>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</si>
  <si>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</si>
  <si>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</si>
  <si>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</si>
  <si>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</si>
  <si>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</si>
  <si>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</si>
  <si>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</si>
  <si>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</si>
  <si>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</si>
  <si>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</si>
  <si>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</si>
  <si>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</si>
  <si>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</si>
  <si>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</si>
  <si>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</si>
  <si>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</si>
  <si>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</si>
  <si>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</si>
  <si>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</si>
  <si>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</si>
  <si>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</si>
  <si>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</si>
  <si>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</si>
  <si>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</si>
  <si>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</si>
  <si>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</si>
  <si>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</si>
  <si>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</si>
  <si>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</si>
  <si>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</si>
  <si>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</si>
  <si>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</si>
  <si>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</si>
  <si>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</si>
  <si>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</si>
  <si>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</si>
  <si>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</si>
  <si>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</si>
  <si>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</si>
  <si>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</si>
  <si>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</si>
  <si>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</si>
  <si>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</si>
  <si>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</si>
  <si>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</si>
  <si>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</si>
  <si>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</si>
  <si>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</si>
  <si>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</si>
  <si>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</si>
  <si>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</si>
  <si>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</si>
  <si>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</si>
  <si>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</si>
  <si>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</si>
  <si>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</si>
  <si>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</si>
  <si>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</si>
  <si>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</si>
  <si>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</si>
  <si>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</si>
  <si>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</si>
  <si>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</si>
  <si>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</si>
  <si>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</si>
  <si>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</si>
  <si>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</si>
  <si>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</si>
  <si>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</si>
  <si>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</si>
  <si>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</si>
  <si>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</si>
  <si>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</si>
  <si>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</si>
  <si>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</si>
  <si>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</si>
  <si>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</si>
  <si>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</si>
  <si>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</si>
  <si>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</si>
  <si>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</si>
  <si>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</si>
  <si>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</si>
  <si>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</si>
  <si>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</si>
  <si>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</si>
  <si>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</si>
  <si>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</si>
  <si>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</si>
  <si>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</si>
  <si>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</si>
  <si>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</si>
  <si>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</si>
  <si>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</si>
  <si>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</si>
  <si>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</si>
  <si>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</si>
  <si>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</si>
  <si>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</si>
  <si>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</si>
  <si>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</si>
  <si>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</si>
  <si>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</si>
  <si>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</si>
  <si>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</si>
  <si>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</si>
  <si>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</si>
  <si>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</si>
  <si>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</si>
  <si>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</si>
  <si>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</si>
  <si>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</si>
  <si>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</si>
  <si>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</si>
  <si>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</si>
  <si>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</si>
  <si>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</si>
  <si>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</si>
  <si>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</si>
  <si>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</si>
  <si>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</si>
  <si>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</si>
  <si>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</si>
  <si>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</si>
  <si>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</si>
  <si>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</si>
  <si>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</si>
  <si>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</si>
  <si>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</si>
  <si>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</si>
  <si>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</si>
  <si>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</si>
  <si>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</si>
  <si>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</si>
  <si>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</si>
  <si>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</si>
  <si>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</si>
  <si>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</si>
  <si>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</si>
  <si>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</si>
  <si>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</si>
  <si>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</si>
  <si>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</si>
  <si>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</si>
  <si>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</si>
  <si>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</si>
  <si>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</si>
  <si>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</si>
  <si>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</si>
  <si>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</si>
  <si>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</si>
  <si>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</si>
  <si>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</si>
  <si>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</si>
  <si>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</si>
  <si>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</si>
  <si>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</si>
  <si>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</si>
  <si>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</si>
  <si>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</si>
  <si>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</si>
  <si>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</si>
  <si>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</si>
  <si>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</si>
  <si>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</si>
  <si>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</si>
  <si>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</si>
  <si>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</si>
  <si>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</si>
  <si>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</si>
  <si>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</si>
  <si>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</si>
  <si>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</si>
  <si>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</si>
  <si>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</si>
  <si>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</si>
  <si>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</si>
  <si>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</si>
  <si>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</si>
  <si>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</si>
  <si>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</si>
  <si>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</si>
  <si>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</si>
  <si>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</si>
  <si>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</si>
  <si>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</si>
  <si>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</si>
  <si>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</si>
  <si>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</si>
  <si>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</si>
  <si>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</si>
  <si>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</si>
  <si>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</si>
  <si>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</si>
  <si>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</si>
  <si>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</si>
  <si>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</si>
  <si>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</si>
  <si>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</si>
  <si>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</si>
  <si>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</si>
  <si>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</si>
  <si>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</si>
  <si>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</si>
  <si>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</si>
  <si>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</si>
  <si>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</si>
  <si>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</si>
  <si>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</si>
  <si>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</si>
  <si>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</si>
  <si>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</si>
  <si>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</si>
  <si>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</si>
  <si>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</si>
  <si>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</si>
  <si>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</si>
  <si>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</si>
  <si>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</si>
  <si>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</si>
  <si>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</si>
  <si>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</si>
  <si>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</si>
  <si>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</si>
  <si>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</si>
  <si>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</si>
  <si>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</si>
  <si>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</si>
  <si>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</si>
  <si>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</si>
  <si>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</si>
  <si>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</si>
  <si>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</si>
  <si>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</si>
  <si>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</si>
  <si>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</si>
  <si>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</si>
  <si>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</si>
  <si>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</si>
  <si>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</si>
  <si>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</si>
  <si>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</si>
  <si>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</si>
  <si>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</si>
  <si>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</si>
  <si>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</si>
  <si>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</si>
  <si>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</si>
  <si>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</si>
  <si>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</si>
  <si>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</si>
  <si>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</si>
  <si>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</si>
  <si>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</si>
  <si>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</si>
  <si>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</si>
  <si>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</si>
  <si>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</si>
  <si>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</si>
  <si>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</si>
  <si>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</si>
  <si>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</si>
  <si>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</si>
  <si>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</si>
  <si>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</si>
  <si>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</si>
  <si>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</si>
  <si>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</si>
  <si>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</si>
  <si>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</si>
  <si>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</si>
  <si>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</si>
  <si>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</si>
  <si>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</si>
  <si>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</si>
  <si>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</si>
  <si>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</si>
  <si>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</si>
  <si>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</si>
  <si>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</si>
  <si>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</si>
  <si>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</si>
  <si>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</si>
  <si>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</si>
  <si>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</si>
  <si>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</si>
  <si>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</si>
  <si>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</si>
  <si>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</si>
  <si>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</si>
  <si>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</si>
  <si>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</si>
  <si>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</si>
  <si>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</si>
  <si>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</si>
  <si>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</si>
  <si>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</si>
  <si>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</si>
  <si>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</si>
  <si>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</si>
  <si>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</si>
  <si>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</si>
  <si>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</si>
  <si>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</si>
  <si>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</si>
  <si>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</si>
  <si>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</si>
  <si>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</si>
  <si>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</si>
  <si>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</si>
  <si>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</si>
  <si>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</si>
  <si>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</si>
  <si>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</si>
  <si>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</si>
  <si>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</si>
  <si>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</si>
  <si>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</si>
  <si>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</si>
  <si>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</si>
  <si>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</si>
  <si>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</si>
  <si>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</si>
  <si>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</si>
  <si>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</si>
  <si>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</si>
  <si>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</si>
  <si>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</si>
  <si>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</si>
  <si>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</si>
  <si>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</si>
  <si>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</si>
  <si>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</si>
  <si>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</si>
  <si>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</si>
  <si>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</si>
  <si>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</si>
  <si>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</si>
  <si>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</si>
  <si>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</si>
  <si>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</si>
  <si>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</si>
  <si>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</si>
  <si>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</si>
  <si>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</si>
  <si>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</si>
  <si>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</si>
  <si>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</si>
  <si>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</si>
  <si>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</si>
  <si>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</si>
  <si>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</si>
  <si>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</si>
  <si>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</si>
  <si>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</si>
  <si>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</si>
  <si>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</si>
  <si>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</si>
  <si>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</si>
  <si>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</si>
  <si>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</si>
  <si>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</si>
  <si>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</si>
  <si>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</si>
  <si>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</si>
  <si>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</si>
  <si>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</si>
  <si>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</si>
  <si>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</si>
  <si>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</si>
  <si>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</si>
  <si>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</si>
  <si>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</si>
  <si>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</si>
  <si>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</si>
  <si>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</si>
  <si>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</si>
  <si>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</si>
  <si>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</si>
  <si>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</si>
  <si>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</si>
  <si>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</si>
  <si>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</si>
  <si>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</si>
  <si>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</si>
  <si>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</si>
  <si>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</si>
  <si>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</si>
  <si>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</si>
  <si>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</si>
  <si>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</si>
  <si>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</si>
  <si>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</si>
  <si>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</si>
  <si>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</si>
  <si>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</si>
  <si>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</si>
  <si>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</si>
  <si>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</si>
  <si>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</si>
  <si>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</si>
  <si>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</si>
  <si>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</si>
  <si>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</si>
  <si>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</si>
  <si>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</si>
  <si>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</si>
  <si>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</si>
  <si>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</si>
  <si>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</si>
  <si>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</si>
  <si>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</si>
  <si>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</si>
  <si>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</si>
  <si>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</si>
  <si>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</si>
  <si>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</si>
  <si>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</si>
  <si>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</si>
  <si>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</si>
  <si>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</si>
  <si>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</si>
  <si>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</si>
  <si>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</si>
  <si>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</si>
  <si>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</si>
  <si>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</si>
  <si>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</si>
  <si>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</si>
  <si>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</si>
  <si>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</si>
  <si>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</si>
  <si>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</si>
  <si>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</si>
  <si>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</si>
  <si>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</si>
  <si>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</si>
  <si>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</si>
  <si>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</si>
  <si>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</si>
  <si>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</si>
  <si>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</si>
  <si>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</si>
  <si>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</si>
  <si>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</si>
  <si>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</si>
  <si>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</si>
  <si>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</si>
  <si>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</si>
  <si>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</si>
  <si>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</si>
  <si>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</si>
  <si>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</si>
  <si>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</si>
  <si>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</si>
  <si>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</si>
  <si>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</si>
  <si>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</si>
  <si>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</si>
  <si>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</si>
  <si>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</si>
  <si>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</si>
  <si>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</si>
  <si>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</si>
  <si>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</si>
  <si>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</si>
  <si>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</si>
  <si>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</si>
  <si>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</si>
  <si>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</si>
  <si>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</si>
  <si>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</si>
  <si>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</si>
  <si>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</si>
  <si>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</si>
  <si>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</si>
  <si>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</si>
  <si>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</si>
  <si>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</si>
  <si>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</si>
  <si>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</si>
  <si>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</si>
  <si>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</si>
  <si>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</si>
  <si>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</si>
  <si>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</si>
  <si>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</si>
  <si>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</si>
  <si>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</si>
  <si>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</si>
  <si>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</si>
  <si>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</si>
  <si>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</si>
  <si>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</si>
  <si>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</si>
  <si>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</si>
  <si>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</si>
  <si>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</si>
  <si>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</si>
  <si>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</si>
  <si>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</si>
  <si>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</si>
  <si>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</si>
  <si>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</si>
  <si>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</si>
  <si>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</si>
  <si>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</si>
  <si>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</si>
  <si>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</si>
  <si>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</si>
  <si>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</si>
  <si>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</si>
  <si>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</si>
  <si>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</si>
  <si>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</si>
  <si>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</si>
  <si>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</si>
  <si>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</si>
  <si>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</si>
  <si>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</si>
  <si>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</si>
  <si>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</si>
  <si>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</si>
  <si>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</si>
  <si>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</si>
  <si>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</si>
  <si>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</si>
  <si>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</si>
  <si>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</si>
  <si>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</si>
  <si>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</si>
  <si>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</si>
  <si>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</si>
  <si>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</si>
  <si>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</si>
  <si>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</si>
  <si>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</si>
  <si>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</si>
  <si>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</si>
  <si>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</si>
  <si>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</si>
  <si>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</si>
  <si>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</si>
  <si>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</si>
  <si>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</si>
  <si>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</si>
  <si>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</si>
  <si>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</si>
  <si>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</si>
  <si>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</si>
  <si>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</si>
  <si>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</si>
  <si>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</si>
  <si>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</si>
  <si>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</si>
  <si>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</si>
  <si>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</si>
  <si>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</si>
  <si>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</si>
  <si>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</si>
  <si>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</si>
  <si>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</si>
  <si>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</si>
  <si>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</si>
  <si>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</si>
  <si>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</si>
  <si>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</si>
  <si>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</si>
  <si>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</si>
  <si>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</si>
  <si>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</si>
  <si>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</si>
  <si>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</si>
  <si>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</si>
  <si>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</si>
  <si>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</si>
  <si>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</si>
  <si>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</si>
  <si>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</si>
  <si>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</si>
  <si>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</si>
  <si>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</si>
  <si>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</si>
  <si>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</si>
  <si>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</si>
  <si>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</si>
  <si>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</si>
  <si>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</si>
  <si>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</si>
  <si>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</si>
  <si>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</si>
  <si>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</si>
  <si>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</si>
  <si>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</si>
  <si>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</si>
  <si>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</si>
  <si>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</si>
  <si>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</si>
  <si>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</si>
  <si>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</si>
  <si>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</si>
  <si>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</si>
  <si>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</si>
  <si>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</si>
  <si>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</si>
  <si>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</si>
  <si>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</si>
  <si>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</si>
  <si>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</si>
  <si>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</si>
  <si>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</si>
  <si>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</si>
  <si>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</si>
  <si>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</si>
  <si>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</si>
  <si>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</si>
  <si>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</si>
  <si>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</si>
  <si>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</si>
  <si>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</si>
  <si>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</si>
  <si>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</si>
  <si>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</si>
  <si>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</si>
  <si>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</si>
  <si>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</si>
  <si>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</si>
  <si>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</si>
  <si>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</si>
  <si>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</si>
  <si>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</si>
  <si>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</si>
  <si>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</si>
  <si>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</si>
  <si>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</si>
  <si>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</si>
  <si>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</si>
  <si>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</si>
  <si>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</si>
  <si>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</si>
  <si>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</si>
  <si>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</si>
  <si>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</si>
  <si>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</si>
  <si>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</si>
  <si>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</si>
  <si>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</si>
  <si>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</si>
  <si>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</si>
  <si>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</si>
  <si>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</si>
  <si>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</si>
  <si>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</si>
  <si>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</si>
  <si>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</si>
  <si>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</si>
  <si>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</si>
  <si>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</si>
  <si>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</si>
  <si>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</si>
  <si>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</si>
  <si>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</si>
  <si>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</si>
  <si>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</si>
  <si>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</si>
  <si>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</si>
  <si>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</si>
  <si>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</si>
  <si>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</si>
  <si>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</si>
  <si>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</si>
  <si>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</si>
  <si>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</si>
  <si>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</si>
  <si>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</si>
  <si>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</si>
  <si>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</si>
  <si>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</si>
  <si>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</si>
  <si>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</si>
  <si>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</si>
  <si>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</si>
  <si>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</si>
  <si>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</si>
  <si>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</si>
  <si>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</si>
  <si>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</si>
  <si>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</si>
  <si>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</si>
  <si>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</si>
  <si>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</si>
  <si>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</si>
  <si>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</si>
  <si>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</si>
  <si>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</si>
  <si>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</si>
  <si>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</si>
  <si>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</si>
  <si>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</si>
  <si>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</si>
  <si>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</si>
  <si>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</si>
  <si>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</si>
  <si>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</si>
  <si>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</si>
  <si>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</si>
  <si>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</si>
  <si>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</si>
  <si>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</si>
  <si>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</si>
  <si>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</si>
  <si>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</si>
  <si>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</si>
  <si>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</si>
  <si>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</si>
  <si>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</si>
  <si>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</si>
  <si>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</si>
  <si>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</si>
  <si>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</si>
  <si>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</si>
  <si>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</si>
  <si>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</si>
  <si>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</si>
  <si>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</si>
  <si>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</si>
  <si>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</si>
  <si>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</si>
  <si>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</si>
  <si>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</si>
  <si>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</si>
  <si>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</si>
  <si>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</si>
  <si>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</si>
  <si>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</si>
  <si>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</si>
  <si>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</si>
  <si>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</si>
  <si>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</si>
  <si>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</si>
  <si>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</si>
  <si>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</si>
  <si>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</si>
  <si>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</si>
  <si>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</si>
  <si>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</si>
  <si>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</si>
  <si>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</si>
  <si>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</si>
  <si>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</si>
  <si>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</si>
  <si>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</si>
  <si>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</si>
  <si>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</si>
  <si>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</si>
  <si>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</si>
  <si>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</si>
  <si>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</si>
  <si>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</si>
  <si>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</si>
  <si>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</si>
  <si>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</si>
  <si>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</si>
  <si>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</si>
  <si>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</si>
  <si>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</si>
  <si>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</si>
  <si>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</si>
  <si>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</si>
  <si>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</si>
  <si>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</si>
  <si>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</si>
  <si>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</si>
  <si>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</si>
  <si>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</si>
  <si>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</si>
  <si>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</si>
  <si>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</si>
  <si>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</si>
  <si>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</si>
  <si>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</si>
  <si>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</si>
  <si>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</si>
  <si>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</si>
  <si>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</si>
  <si>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</si>
  <si>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</si>
  <si>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</si>
  <si>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</si>
  <si>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</si>
  <si>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</si>
  <si>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</si>
  <si>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</si>
  <si>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</si>
  <si>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</si>
  <si>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</si>
  <si>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</si>
  <si>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</si>
  <si>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</si>
  <si>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</si>
  <si>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</si>
  <si>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</si>
  <si>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</si>
  <si>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</si>
  <si>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</si>
  <si>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</si>
  <si>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</si>
  <si>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</si>
  <si>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</si>
  <si>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</si>
  <si>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</si>
  <si>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</si>
  <si>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</si>
  <si>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</si>
  <si>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</si>
  <si>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</si>
  <si>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</si>
  <si>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</si>
  <si>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</si>
  <si>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</si>
  <si>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</si>
  <si>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</si>
  <si>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</si>
  <si>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</si>
  <si>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</si>
  <si>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</si>
  <si>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</si>
  <si>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</si>
  <si>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</si>
  <si>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</si>
  <si>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</si>
  <si>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</si>
  <si>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</si>
  <si>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</si>
  <si>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</si>
  <si>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</si>
  <si>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</si>
  <si>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</si>
  <si>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</si>
  <si>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</si>
  <si>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</si>
  <si>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</si>
  <si>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</si>
  <si>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</si>
  <si>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</si>
  <si>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</si>
  <si>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</si>
  <si>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</si>
  <si>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</si>
  <si>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</si>
  <si>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</si>
  <si>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</si>
  <si>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</si>
  <si>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</si>
  <si>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</si>
  <si>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</si>
  <si>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</si>
  <si>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</si>
  <si>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</si>
  <si>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</si>
  <si>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</si>
  <si>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</si>
  <si>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</si>
  <si>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</si>
  <si>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</si>
  <si>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</si>
  <si>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</si>
  <si>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</si>
  <si>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</si>
  <si>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</si>
  <si>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</si>
  <si>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</si>
  <si>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</si>
  <si>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</si>
  <si>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</si>
  <si>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</si>
  <si>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</si>
  <si>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</si>
  <si>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</si>
  <si>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</si>
  <si>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</si>
  <si>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</si>
  <si>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</si>
  <si>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</si>
  <si>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</si>
  <si>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</si>
  <si>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</si>
  <si>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</si>
  <si>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</si>
  <si>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</si>
  <si>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</si>
  <si>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</si>
  <si>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</si>
  <si>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</si>
  <si>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</si>
  <si>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</si>
  <si>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</si>
  <si>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</si>
  <si>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</si>
  <si>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</si>
  <si>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</si>
  <si>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</si>
  <si>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</si>
  <si>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</si>
  <si>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</si>
  <si>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</si>
  <si>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</si>
  <si>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</si>
  <si>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</si>
  <si>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</si>
  <si>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</si>
  <si>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</si>
  <si>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</si>
  <si>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</si>
  <si>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</si>
  <si>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</si>
  <si>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</si>
  <si>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</si>
  <si>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</si>
  <si>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</si>
  <si>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</si>
  <si>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</si>
  <si>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</si>
  <si>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</si>
  <si>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</si>
  <si>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</si>
  <si>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</si>
  <si>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</si>
  <si>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</si>
  <si>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</si>
  <si>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</si>
  <si>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</si>
  <si>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</si>
  <si>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</si>
  <si>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</si>
  <si>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</si>
  <si>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</si>
  <si>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</si>
  <si>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</si>
  <si>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</si>
  <si>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</si>
  <si>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</si>
  <si>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</si>
  <si>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</si>
  <si>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</si>
  <si>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</si>
  <si>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</si>
  <si>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</si>
  <si>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</si>
  <si>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</si>
  <si>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</si>
  <si>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</si>
  <si>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</si>
  <si>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</si>
  <si>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</si>
  <si>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</si>
  <si>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</si>
  <si>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</si>
  <si>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</si>
  <si>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</si>
  <si>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</si>
  <si>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 PCM-20251116-00001301</t>
  </si>
  <si>
    <t xml:space="preserve">2025-11-16 13:42:10
</t>
  </si>
  <si>
    <t xml:space="preserve">45 KM </t>
  </si>
  <si>
    <t xml:space="preserve"> PCM-20250215-00000830 </t>
  </si>
  <si>
    <t>LTE site still down and  site located in aramco area access issue need special permission</t>
  </si>
  <si>
    <t>NO PCM</t>
  </si>
  <si>
    <t>60 m</t>
  </si>
  <si>
    <t>40 m</t>
  </si>
  <si>
    <t>PCM-20251116-00001230</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</si>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</sst>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 totalsRowShown="0" headerRowDxfId="157" dataDxfId="156" headerRowBorderDxfId="154" tableBorderDxfId="155" totalsRowBorderDxfId="153">
  <autoFilter ref="A1:CJ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2" totalsRowShown="0" headerRowDxfId="48" dataDxfId="47" headerRowBorderDxfId="45" tableBorderDxfId="46" totalsRowBorderDxfId="44">
  <autoFilter ref="A1:L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314.62956921296427</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0.49483541666995734</v>
      </c>
      <c r="H3" s="111">
        <v>45977.077939814815</v>
      </c>
      <c r="I3" s="109" t="str">
        <f>IFERROR(VLOOKUP(D3,DB!A:F,6,0),"")</f>
        <v>Generator-SG</v>
      </c>
      <c r="J3" s="109" t="str">
        <f>IFERROR(VLOOKUP(D3,DB!A:G,7,0),"")</f>
        <v>Good</v>
      </c>
      <c r="K3" s="113" t="s">
        <v>39025</v>
      </c>
      <c r="L3" s="114" t="str">
        <f>IFERROR(VLOOKUP(D3,DB!A:I,9,0),"")</f>
        <v>Latis</v>
      </c>
    </row>
    <row r="4" spans="1:15" ht="15" customHeight="1">
      <c r="A4" s="143"/>
      <c r="B4" s="144" t="str">
        <f>IFERROR(VLOOKUP(D4,DB!A:K,11,0),"")</f>
        <v/>
      </c>
      <c r="C4" s="144"/>
      <c r="D4" s="144"/>
      <c r="E4" s="145"/>
      <c r="F4" s="142"/>
      <c r="G4" s="146">
        <f ca="1">IFERROR(NOW()-F4,"")</f>
        <v>45977.57799513889</v>
      </c>
      <c r="H4" s="142"/>
      <c r="I4" s="144" t="str">
        <f>IFERROR(VLOOKUP(D4,DB!A:F,6,0),"")</f>
        <v/>
      </c>
      <c r="J4" s="144" t="str">
        <f>IFERROR(VLOOKUP(D4,DB!A:G,7,0),"")</f>
        <v/>
      </c>
      <c r="K4" s="147"/>
      <c r="L4" s="148" t="str">
        <f>IFERROR(VLOOKUP(D4,DB!A:I,9,0),"")</f>
        <v/>
      </c>
    </row>
    <row r="5" spans="1:15" ht="15" customHeight="1">
      <c r="A5" s="143"/>
      <c r="B5" s="144" t="str">
        <f>IFERROR(VLOOKUP(D5,DB!A:K,11,0),"")</f>
        <v/>
      </c>
      <c r="C5" s="144"/>
      <c r="D5" s="144"/>
      <c r="E5" s="145"/>
      <c r="F5" s="142"/>
      <c r="G5" s="146">
        <f ca="1">IFERROR(NOW()-F5,"")</f>
        <v>45977.57799513889</v>
      </c>
      <c r="H5" s="142"/>
      <c r="I5" s="144" t="str">
        <f>IFERROR(VLOOKUP(D5,DB!A:F,6,0),"")</f>
        <v/>
      </c>
      <c r="J5" s="144" t="str">
        <f>IFERROR(VLOOKUP(D5,DB!A:G,7,0),"")</f>
        <v/>
      </c>
      <c r="K5" s="147"/>
      <c r="L5" s="148" t="str">
        <f>IFERROR(VLOOKUP(D5,DB!A:I,9,0),"")</f>
        <v/>
      </c>
    </row>
    <row r="6" spans="1:15" ht="15" customHeight="1">
      <c r="A6" s="143"/>
      <c r="B6" s="144" t="str">
        <f>IFERROR(VLOOKUP(D6,DB!A:K,11,0),"")</f>
        <v/>
      </c>
      <c r="C6" s="144"/>
      <c r="D6" s="144"/>
      <c r="E6" s="145"/>
      <c r="F6" s="142"/>
      <c r="G6" s="146">
        <f ca="1">IFERROR(NOW()-F6,"")</f>
        <v>45977.57799513889</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45977.57799513889</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45977.57799513889</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45977.57799513889</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45977.57799513889</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45977.57799513889</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45977.57799513889</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45977.57799513889</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45977.57799513889</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45977.57799513889</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45977.57799513889</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45977.57799513889</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45977.57799513889</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45977.57799513889</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45977.57799513889</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45977.57799513889</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45977.57799513889</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45977.57799513889</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45977.57799513889</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45977.57799513889</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45977.57799513889</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45977.57799513889</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45977.57799513889</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45977.57799513889</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45977.57799513889</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45977.57799513889</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45977.57799513889</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45977.57799513889</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45977.57799513889</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45977.57799513889</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45977.57799513889</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45977.57799513889</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45977.57799513889</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45977.57799513889</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45977.57799513889</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45977.57799513889</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45977.57799513889</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45977.57799513889</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45977.57799513889</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45977.57799513889</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45977.57799513889</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45977.57799513889</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45977.57799513889</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45977.57799513889</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45977.57799513889</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45977.57799513889</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45977.57799513889</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45977.57799513889</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45977.57799513889</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45977.57799513889</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45977.57799513889</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45977.57799513889</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45977.57799513889</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45977.57799513889</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45977.57799513889</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45977.57799513889</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45977.57799513889</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45977.57799513889</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45977.57799513889</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45977.57799513889</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45977.57799513889</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45977.57799513889</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45977.57799513889</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45977.57799513889</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45977.57799513889</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45977.57799513889</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45977.57799513889</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45977.57799513889</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45977.57799513889</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45977.57799513889</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45977.57799513889</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45977.57799513889</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45977.57799513889</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45977.57799513889</v>
      </c>
      <c r="H79" s="142"/>
      <c r="I79" s="144" t="str">
        <f>IFERROR(VLOOKUP(D79,DB!A:F,6,0),"")</f>
        <v/>
      </c>
      <c r="J79" s="144"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
  <sheetViews>
    <sheetView workbookViewId="0">
      <selection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0"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152.57815717592894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49">
        <v>45976.436342592591</v>
      </c>
      <c r="G4" s="105">
        <f ca="1">IFERROR(NOW()-F4,"-")</f>
        <v>1.1416525462991558</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39110</v>
      </c>
      <c r="B5" s="18" t="str">
        <f>IFERROR(VLOOKUP(D5,DB!A:K,11,0),"")</f>
        <v>R2</v>
      </c>
      <c r="C5" s="18">
        <v>1</v>
      </c>
      <c r="D5" s="18" t="s">
        <v>25661</v>
      </c>
      <c r="E5" s="103" t="s">
        <v>39021</v>
      </c>
      <c r="F5" s="104">
        <v>45977.018923611111</v>
      </c>
      <c r="G5" s="105">
        <f ca="1">IFERROR(NOW()-F5,"-")</f>
        <v>0.55907152777945157</v>
      </c>
      <c r="H5" s="104">
        <v>45977.014143518521</v>
      </c>
      <c r="I5" s="18" t="str">
        <f>IFERROR(VLOOKUP(D5,DB!A:F,6,0),"")</f>
        <v>Generator-SG</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1</v>
      </c>
      <c r="D6" s="18" t="s">
        <v>11376</v>
      </c>
      <c r="E6" s="103" t="s">
        <v>39021</v>
      </c>
      <c r="F6" s="149">
        <v>45977.44908564815</v>
      </c>
      <c r="G6" s="105">
        <f ca="1">IFERROR(NOW()-F6,"-")</f>
        <v>0.12890949074062519</v>
      </c>
      <c r="H6" s="149" t="s">
        <v>39113</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53" t="s">
        <v>39115</v>
      </c>
      <c r="B7" s="18" t="str">
        <f>IFERROR(VLOOKUP(D7,DB!A:K,11,0),"")</f>
        <v>R2</v>
      </c>
      <c r="C7" s="18">
        <v>2</v>
      </c>
      <c r="D7" s="18" t="s">
        <v>25261</v>
      </c>
      <c r="E7" s="103" t="s">
        <v>39024</v>
      </c>
      <c r="F7" s="104">
        <v>45977.467372685183</v>
      </c>
      <c r="G7" s="105">
        <f ca="1">IFERROR(NOW()-F7,"-")</f>
        <v>0.11062245370703749</v>
      </c>
      <c r="H7" s="149" t="s">
        <v>39116</v>
      </c>
      <c r="I7" s="18" t="str">
        <f>IFERROR(VLOOKUP(D7,DB!A:F,6,0),"")</f>
        <v>SCECO</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39118</v>
      </c>
      <c r="B8" s="18" t="str">
        <f>IFERROR(VLOOKUP(D8,DB!A:K,11,0),"")</f>
        <v>R2</v>
      </c>
      <c r="C8" s="18">
        <v>1</v>
      </c>
      <c r="D8" s="18" t="s">
        <v>17733</v>
      </c>
      <c r="E8" s="103" t="s">
        <v>39021</v>
      </c>
      <c r="F8" s="104">
        <v>45977.576921296299</v>
      </c>
      <c r="G8" s="105">
        <f ca="1">IFERROR(NOW()-F8,"-")</f>
        <v>1.0738425917224959E-3</v>
      </c>
      <c r="H8" s="149" t="s">
        <v>39119</v>
      </c>
      <c r="I8" s="18" t="str">
        <f>IFERROR(VLOOKUP(D8,DB!A:F,6,0),"")</f>
        <v>SCECO</v>
      </c>
      <c r="J8" s="18" t="str">
        <f>IFERROR(VLOOKUP(D8,DB!A:G,7,0),"")</f>
        <v>Vandalized</v>
      </c>
      <c r="K8" s="19" t="s">
        <v>39120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45977.57799513889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45977.57799513889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45977.57799513889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45977.57799513889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45977.57799513889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45977.57799513889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20"/>
      <c r="B15" s="121" t="str">
        <f>IFERROR(VLOOKUP(D15,DB!A:K,11,0),"")</f>
        <v/>
      </c>
      <c r="C15" s="121"/>
      <c r="D15" s="121"/>
      <c r="E15" s="122"/>
      <c r="F15" s="123"/>
      <c r="G15" s="124">
        <f ca="1">IFERROR(NOW()-F15,"-")</f>
        <v>45977.57799513889</v>
      </c>
      <c r="H15" s="123"/>
      <c r="I15" s="121" t="str">
        <f>IFERROR(VLOOKUP(D15,DB!A:F,6,0),"")</f>
        <v/>
      </c>
      <c r="J15" s="121" t="str">
        <f>IFERROR(VLOOKUP(D15,DB!A:G,7,0),"")</f>
        <v/>
      </c>
      <c r="K15" s="125"/>
      <c r="L15" s="121" t="str">
        <f>IFERROR(VLOOKUP(D15,DB!A:I,9,0),"")</f>
        <v/>
      </c>
      <c r="M15" s="121"/>
      <c r="N15" s="121"/>
      <c r="O15" s="121"/>
      <c r="P15" s="121"/>
      <c r="Q15" s="121"/>
      <c r="R15" s="121"/>
      <c r="S15" s="121"/>
      <c r="T15" s="121"/>
      <c r="U15" s="121"/>
      <c r="V15" s="121"/>
      <c r="W15" s="121"/>
      <c r="X15" s="121"/>
      <c r="Y15" s="121"/>
      <c r="Z15" s="121"/>
      <c r="AA15" s="121"/>
      <c r="AB15" s="121"/>
      <c r="AC15" s="121"/>
      <c r="AD15" s="121"/>
      <c r="AE15" s="121"/>
      <c r="AF15" s="121"/>
      <c r="AG15" s="121"/>
      <c r="AH15" s="121"/>
      <c r="AI15" s="121"/>
      <c r="AJ15" s="121"/>
      <c r="AK15" s="121"/>
      <c r="AL15" s="121"/>
      <c r="AM15" s="121"/>
      <c r="AN15" s="121"/>
      <c r="AO15" s="121"/>
      <c r="AP15" s="121"/>
      <c r="AQ15" s="121"/>
      <c r="AR15" s="121"/>
      <c r="AS15" s="121"/>
      <c r="AT15" s="121"/>
      <c r="AU15" s="121"/>
      <c r="AV15" s="121"/>
      <c r="AW15" s="121"/>
      <c r="AX15" s="121"/>
      <c r="AY15" s="121"/>
      <c r="AZ15" s="121"/>
      <c r="BA15" s="121"/>
      <c r="BB15" s="121"/>
      <c r="BC15" s="121"/>
      <c r="BD15" s="121"/>
      <c r="BE15" s="121"/>
      <c r="BF15" s="121"/>
      <c r="BG15" s="121"/>
      <c r="BH15" s="121"/>
      <c r="BI15" s="121"/>
      <c r="BJ15" s="121"/>
      <c r="BK15" s="121"/>
      <c r="BL15" s="121"/>
      <c r="BM15" s="121"/>
      <c r="BN15" s="121"/>
      <c r="BO15" s="121"/>
      <c r="BP15" s="121"/>
      <c r="BQ15" s="121"/>
      <c r="BR15" s="121"/>
      <c r="BS15" s="121"/>
      <c r="BT15" s="121"/>
      <c r="BU15" s="121"/>
      <c r="BV15" s="121"/>
      <c r="BW15" s="121"/>
      <c r="BX15" s="121"/>
      <c r="BY15" s="121"/>
      <c r="BZ15" s="121"/>
      <c r="CA15" s="121"/>
      <c r="CB15" s="121"/>
      <c r="CC15" s="121"/>
      <c r="CD15" s="121"/>
      <c r="CE15" s="121"/>
      <c r="CF15" s="121"/>
      <c r="CG15" s="121"/>
      <c r="CH15" s="121"/>
      <c r="CI15" s="121"/>
      <c r="CJ15" s="126"/>
    </row>
  </sheetData>
  <dataValidations count="2">
    <dataValidation allowBlank="1" showInputMessage="1" showErrorMessage="1" sqref="E1" xr:uid="{4D935161-CDD3-4592-B877-3FB59C99E142}"/>
    <dataValidation type="list" allowBlank="1" showInputMessage="1" showErrorMessage="1" sqref="E3:E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45977.57799513889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45977.57799513889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45977.57799513889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45977.57799513889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45977.57799513889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45977.57799513889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45977.57799513889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45977.57799513889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45977.57799513889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45977.57799513889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45977.57799513889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45977.57799513889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45977.57799513889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45977.57799513889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45977.57799513889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45977.57799513889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45977.57799513889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45977.57799513889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45977.57799513889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45977.57799513889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45977.57799513889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45977.57799513889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45977.57799513889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45977.57799513889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45977.57799513889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45977.57799513889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45977.57799513889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45977.57799513889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45977.57799513889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45977.57799513889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45977.57799513889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45977.57799513889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45977.57799513889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45977.57799513889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45977.57799513889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45977.57799513889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45977.57799513889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45977.57799513889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45977.57799513889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45977.57799513889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45977.57799513889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45977.57799513889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45977.57799513889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45977.57799513889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45977.57799513889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45977.57799513889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45977.57799513889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45977.57799513889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45977.57799513889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45977.57799513889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45977.57799513889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45977.57799513889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45977.57799513889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45977.57799513889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45977.57799513889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45977.57799513889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45977.57799513889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45977.57799513889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45977.57799513889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45977.57799513889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45977.57799513889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45977.57799513889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45977.57799513889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45977.57799513889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45977.57799513889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45977.57799513889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45977.57799513889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45977.57799513889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45977.57799513889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45977.57799513889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45977.57799513889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45977.57799513889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45977.57799513889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45977.57799513889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45977.57799513889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45977.57799513889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45977.57799513889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45977.57799513889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45977.57799513889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45977.57799513889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45977.57799513889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45977.57799513889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45977.57799513889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45977.57799513889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45977.57799513889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45977.57799513889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45977.57799513889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45977.57799513889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45977.57799513889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45977.57799513889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45977.57799513889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45977.57799513889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45977.57799513889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45977.57799513889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45977.57799513889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45977.57799513889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45977.57799513889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45977.57799513889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45977.57799513889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45977.57799513889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45977.57799513889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45977.57799513889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45977.57799513889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45977.57799513889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45977.57799513889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45977.57799513889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45977.57799513889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45977.57799513889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45977.57799513889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45977.57799513889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45977.57799513889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45977.57799513889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45977.57799513889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45977.57799513889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45977.57799513889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45977.57799513889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45977.57799513889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45977.57799513889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45977.57799513889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45977.57799513889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45977.57799513889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45977.57799513889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45977.57799513889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45977.57799513889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45977.57799513889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45977.57799513889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45977.57799513889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45977.57799513889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45977.57799513889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45977.57799513889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45977.57799513889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45977.57799513889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45977.57799513889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45977.57799513889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45977.57799513889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45977.57799513889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45977.57799513889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45977.57799513889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45977.57799513889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45977.57799513889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45977.57799513889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45977.57799513889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45977.57799513889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45977.57799513889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45977.57799513889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45977.57799513889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45977.57799513889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45977.57799513889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45977.57799513889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45977.57799513889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45977.57799513889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45977.57799513889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45977.57799513889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45977.57799513889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45977.57799513889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45977.57799513889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45977.57799513889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45977.57799513889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45977.57799513889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45977.57799513889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45977.57799513889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45977.57799513889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45977.57799513889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45977.57799513889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45977.57799513889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45977.57799513889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45977.57799513889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45977.57799513889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45977.57799513889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45977.57799513889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45977.57799513889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45977.57799513889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45977.57799513889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45977.57799513889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45977.57799513889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45977.57799513889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45977.57799513889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45977.57799513889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45977.57799513889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45977.57799513889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45977.57799513889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45977.57799513889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45977.57799513889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45977.57799513889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45977.57799513889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45977.57799513889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45977.57799513889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45977.57799513889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45977.57799513889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45977.57799513889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45977.57799513889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45977.57799513889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45977.57799513889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45977.57799513889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45977.57799513889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45977.57799513889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45977.57799513889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45977.57799513889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45977.57799513889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45977.57799513889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45977.57799513889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45977.57799513889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45977.57799513889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45977.57799513889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45977.57799513889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45977.57799513889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45977.57799513889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45977.57799513889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45977.57799513889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45977.57799513889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45977.57799513889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45977.57799513889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45977.57799513889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45977.57799513889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45977.57799513889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45977.57799513889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45977.57799513889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45977.57799513889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45977.57799513889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45977.57799513889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45977.57799513889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45977.57799513889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45977.57799513889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45977.57799513889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45977.57799513889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45977.57799513889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45977.57799513889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45977.57799513889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45977.57799513889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45977.57799513889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45977.57799513889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45977.57799513889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45977.57799513889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45977.57799513889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45977.57799513889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45977.57799513889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45977.57799513889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45977.57799513889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45977.57799513889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45977.57799513889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45977.57799513889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45977.57799513889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45977.57799513889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45977.57799513889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45977.57799513889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45977.57799513889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45977.57799513889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45977.57799513889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45977.57799513889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45977.57799513889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45977.57799513889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45977.57799513889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45977.57799513889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45977.57799513889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45977.57799513889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45977.57799513889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45977.57799513889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45977.57799513889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45977.57799513889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45977.57799513889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45977.57799513889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45977.57799513889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45977.57799513889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45977.57799513889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45977.57799513889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45977.57799513889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45977.57799513889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45977.57799513889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45977.57799513889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45977.57799513889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45977.57799513889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45977.57799513889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45977.57799513889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45977.57799513889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45977.57799513889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45977.57799513889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45977.57799513889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45977.57799513889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45977.57799513889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45977.57799513889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45977.57799513889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45977.57799513889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45977.57799513889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45977.57799513889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45977.57799513889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45977.57799513889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45977.57799513889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45977.57799513889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45977.57799513889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45977.57799513889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45977.57799513889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45977.57799513889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45977.57799513889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45977.57799513889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45977.57799513889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45977.57799513889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45977.57799513889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45977.57799513889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45977.57799513889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45977.57799513889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45977.57799513889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45977.57799513889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45977.57799513889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45977.57799513889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45977.57799513889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45977.57799513889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45977.57799513889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45977.57799513889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45977.57799513889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45977.57799513889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45977.57799513889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45977.57799513889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45977.57799513889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45977.57799513889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45977.57799513889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45977.57799513889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45977.57799513889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45977.57799513889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45977.57799513889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45977.57799513889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45977.57799513889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45977.57799513889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45977.57799513889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45977.57799513889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45977.57799513889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45977.57799513889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45977.57799513889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45977.57799513889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45977.57799513889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45977.57799513889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45977.57799513889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45977.57799513889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45977.57799513889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45977.57799513889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45977.57799513889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45977.57799513889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45977.57799513889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45977.57799513889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45977.57799513889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45977.57799513889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45977.57799513889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45977.57799513889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45977.57799513889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45977.57799513889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45977.57799513889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45977.57799513889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45977.57799513889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45977.57799513889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45977.57799513889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45977.57799513889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45977.57799513889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45977.57799513889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45977.57799513889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45977.57799513889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45977.57799513889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45977.57799513889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45977.57799513889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45977.57799513889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45977.57799513889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45977.57799513889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45977.57799513889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45977.57799513889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45977.57799513889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45977.57799513889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45977.57799513889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45977.57799513889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45977.57799513889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45977.57799513889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45977.57799513889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45977.57799513889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45977.57799513889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45977.57799513889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45977.57799513889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45977.57799513889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45977.57799513889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45977.57799513889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45977.57799513889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45977.57799513889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45977.57799513889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45977.57799513889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45977.57799513889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45977.57799513889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45977.57799513889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45977.57799513889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45977.57799513889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45977.57799513889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45977.57799513889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45977.57799513889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45977.57799513889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45977.57799513889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45977.57799513889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45977.57799513889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45977.57799513889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45977.57799513889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45977.57799513889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45977.57799513889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45977.57799513889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45977.57799513889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45977.57799513889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45977.57799513889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45977.57799513889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45977.57799513889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45977.57799513889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45977.57799513889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45977.57799513889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45977.57799513889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45977.57799513889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45977.57799513889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45977.57799513889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45977.57799513889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45977.57799513889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45977.57799513889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45977.57799513889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45977.57799513889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45977.57799513889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45977.57799513889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45977.57799513889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45977.57799513889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45977.57799513889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45977.57799513889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45977.57799513889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45977.57799513889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45977.57799513889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45977.57799513889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45977.57799513889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45977.57799513889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45977.57799513889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45977.57799513889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45977.57799513889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45977.57799513889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45977.57799513889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45977.57799513889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45977.57799513889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45977.57799513889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45977.57799513889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45977.57799513889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45977.57799513889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45977.57799513889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45977.57799513889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45977.57799513889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45977.57799513889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45977.57799513889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45977.57799513889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45977.57799513889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45977.57799513889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45977.57799513889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45977.57799513889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45977.57799513889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45977.57799513889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45977.57799513889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45977.57799513889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45977.57799513889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45977.57799513889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45977.57799513889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45977.57799513889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45977.57799513889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45977.57799513889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45977.57799513889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45977.57799513889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45977.57799513889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45977.57799513889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45977.57799513889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45977.57799513889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45977.57799513889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45977.57799513889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45977.57799513889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45977.57799513889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45977.57799513889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45977.57799513889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45977.57799513889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45977.57799513889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45977.57799513889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45977.57799513889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45977.57799513889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45977.57799513889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45977.57799513889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45977.57799513889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45977.57799513889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45977.57799513889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45977.57799513889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45977.57799513889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45977.57799513889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45977.57799513889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45977.57799513889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45977.57799513889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45977.57799513889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45977.57799513889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45977.57799513889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45977.57799513889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45977.57799513889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45977.57799513889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45977.57799513889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45977.57799513889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45977.57799513889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45977.57799513889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45977.57799513889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45977.57799513889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45977.57799513889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45977.57799513889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45977.57799513889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45977.57799513889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45977.57799513889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45977.57799513889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45977.57799513889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45977.57799513889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45977.57799513889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45977.57799513889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45977.57799513889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45977.57799513889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45977.57799513889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45977.57799513889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45977.57799513889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45977.57799513889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45977.57799513889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45977.57799513889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45977.57799513889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45977.57799513889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45977.57799513889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45977.57799513889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45977.57799513889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45977.57799513889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45977.57799513889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45977.57799513889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45977.57799513889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45977.57799513889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45977.57799513889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45977.57799513889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45977.57799513889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45977.57799513889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45977.57799513889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45977.57799513889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45977.57799513889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45977.57799513889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45977.57799513889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45977.57799513889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45977.57799513889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45977.57799513889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45977.57799513889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45977.57799513889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45977.57799513889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45977.57799513889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45977.57799513889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45977.57799513889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45977.57799513889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45977.57799513889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45977.57799513889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45977.57799513889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45977.57799513889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45977.57799513889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45977.57799513889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45977.57799513889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45977.57799513889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45977.57799513889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45977.57799513889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45977.57799513889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45977.57799513889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45977.57799513889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45977.57799513889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45977.57799513889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45977.57799513889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45977.57799513889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45977.57799513889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45977.57799513889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45977.57799513889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45977.57799513889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45977.57799513889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45977.57799513889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45977.57799513889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45977.57799513889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45977.57799513889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45977.57799513889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45977.57799513889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45977.57799513889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45977.57799513889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45977.57799513889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45977.57799513889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45977.57799513889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45977.57799513889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45977.57799513889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45977.57799513889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45977.57799513889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45977.57799513889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45977.57799513889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45977.57799513889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45977.57799513889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45977.57799513889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45977.57799513889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45977.57799513889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45977.57799513889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45977.57799513889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45977.57799513889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45977.57799513889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45977.57799513889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45977.57799513889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45977.57799513889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45977.57799513889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45977.57799513889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45977.57799513889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45977.57799513889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45977.57799513889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45977.57799513889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45977.57799513889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45977.57799513889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45977.57799513889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45977.57799513889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45977.57799513889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45977.57799513889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45977.57799513889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45977.57799513889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45977.57799513889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45977.57799513889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45977.57799513889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45977.57799513889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45977.57799513889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45977.57799513889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45977.57799513889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45977.57799513889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45977.57799513889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45977.57799513889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45977.57799513889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45977.57799513889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45977.57799513889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45977.57799513889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45977.57799513889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45977.57799513889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45977.57799513889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45977.57799513889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45977.57799513889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45977.57799513889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45977.57799513889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45977.57799513889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45977.57799513889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45977.57799513889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45977.57799513889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45977.57799513889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45977.57799513889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45977.57799513889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45977.57799513889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45977.57799513889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45977.57799513889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45977.57799513889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45977.57799513889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45977.57799513889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45977.57799513889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45977.57799513889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45977.57799513889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45977.57799513889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45977.57799513889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45977.57799513889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45977.57799513889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45977.57799513889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45977.57799513889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45977.57799513889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45977.57799513889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45977.57799513889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45977.57799513889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45977.57799513889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45977.57799513889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45977.57799513889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45977.57799513889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45977.57799513889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45977.57799513889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45977.57799513889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45977.57799513889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45977.57799513889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45977.57799513889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45977.57799513889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45977.57799513889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45977.57799513889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45977.57799513889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45977.57799513889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45977.57799513889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45977.57799513889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45977.57799513889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45977.57799513889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45977.57799513889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45977.57799513889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45977.57799513889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45977.57799513889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45977.57799513889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45977.57799513889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45977.57799513889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45977.57799513889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45977.57799513889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45977.57799513889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45977.57799513889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45977.57799513889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45977.57799513889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45977.57799513889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45977.57799513889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45977.57799513889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45977.57799513889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45977.57799513889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45977.57799513889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45977.57799513889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45977.57799513889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45977.57799513889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45977.57799513889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45977.57799513889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45977.57799513889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45977.57799513889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45977.57799513889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45977.57799513889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45977.57799513889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45977.57799513889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45977.57799513889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45977.57799513889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45977.57799513889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45977.57799513889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45977.57799513889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45977.57799513889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45977.57799513889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45977.57799513889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45977.57799513889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45977.57799513889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45977.57799513889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45977.57799513889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45977.57799513889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45977.57799513889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45977.57799513889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45977.57799513889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45977.57799513889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45977.57799513889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45977.57799513889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45977.57799513889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45977.57799513889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45977.57799513889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45977.57799513889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45977.57799513889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45977.57799513889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45977.57799513889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45977.57799513889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45977.57799513889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45977.57799513889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45977.57799513889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45977.57799513889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45977.57799513889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45977.57799513889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45977.57799513889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45977.57799513889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45977.57799513889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45977.57799513889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45977.57799513889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45977.57799513889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45977.57799513889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45977.57799513889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45977.57799513889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45977.57799513889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45977.57799513889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45977.57799513889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45977.57799513889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45977.57799513889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45977.57799513889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45977.57799513889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45977.57799513889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45977.57799513889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45977.57799513889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45977.57799513889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45977.57799513889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45977.57799513889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45977.57799513889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45977.57799513889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45977.57799513889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45977.57799513889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45977.57799513889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45977.57799513889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45977.57799513889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45977.57799513889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45977.57799513889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45977.57799513889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45977.57799513889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45977.57799513889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45977.57799513889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45977.57799513889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45977.57799513889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45977.57799513889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45977.57799513889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45977.57799513889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45977.57799513889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45977.57799513889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45977.57799513889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45977.57799513889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45977.57799513889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45977.57799513889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45977.57799513889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45977.57799513889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45977.57799513889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45977.57799513889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45977.57799513889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45977.57799513889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45977.57799513889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45977.57799513889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45977.57799513889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45977.57799513889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45977.57799513889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45977.57799513889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45977.57799513889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45977.57799513889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45977.57799513889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45977.57799513889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45977.57799513889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45977.57799513889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45977.57799513889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45977.57799513889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45977.57799513889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45977.57799513889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45977.57799513889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45977.57799513889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45977.57799513889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45977.57799513889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45977.57799513889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45977.57799513889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45977.57799513889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45977.57799513889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45977.57799513889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45977.57799513889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45977.57799513889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45977.57799513889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45977.57799513889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45977.57799513889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45977.57799513889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45977.57799513889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45977.57799513889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45977.57799513889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45977.57799513889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45977.57799513889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45977.57799513889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45977.57799513889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45977.57799513889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45977.57799513889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45977.57799513889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45977.57799513889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45977.57799513889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45977.57799513889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45977.57799513889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45977.57799513889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45977.57799513889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45977.57799513889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45977.57799513889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45977.57799513889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45977.57799513889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45977.57799513889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45977.57799513889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45977.57799513889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45977.57799513889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45977.57799513889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45977.57799513889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45977.57799513889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45977.57799513889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45977.57799513889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45977.57799513889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45977.57799513889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45977.57799513889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45977.57799513889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45977.57799513889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45977.57799513889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45977.57799513889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45977.57799513889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45977.57799513889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45977.57799513889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45977.57799513889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45977.57799513889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45977.57799513889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45977.57799513889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45977.57799513889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45977.57799513889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45977.57799513889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45977.57799513889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45977.57799513889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45977.57799513889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45977.57799513889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45977.57799513889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45977.57799513889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45977.57799513889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45977.57799513889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45977.57799513889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45977.57799513889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45977.57799513889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45977.57799513889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45977.57799513889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45977.57799513889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45977.57799513889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45977.57799513889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45977.57799513889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45977.57799513889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45977.57799513889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45977.57799513889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45977.57799513889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45977.57799513889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45977.57799513889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45977.57799513889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45977.57799513889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45977.57799513889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45977.57799513889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45977.57799513889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45977.57799513889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45977.57799513889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45977.57799513889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45977.57799513889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45977.57799513889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45977.57799513889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45977.57799513889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45977.57799513889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45977.57799513889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45977.57799513889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45977.57799513889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45977.57799513889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45977.57799513889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45977.57799513889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45977.57799513889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45977.57799513889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45977.57799513889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45977.57799513889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45977.57799513889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45977.57799513889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45977.57799513889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45977.57799513889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45977.57799513889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45977.57799513889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45977.57799513889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45977.57799513889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45977.57799513889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45977.57799513889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45977.57799513889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45977.57799513889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45977.57799513889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45977.57799513889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45977.57799513889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45977.57799513889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45977.57799513889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45977.57799513889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45977.57799513889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45977.57799513889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45977.57799513889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45977.57799513889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45977.57799513889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45977.57799513889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45977.57799513889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45977.57799513889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45977.57799513889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45977.57799513889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45977.57799513889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45977.57799513889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45977.57799513889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45977.57799513889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45977.57799513889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45977.57799513889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45977.57799513889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45977.57799513889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45977.57799513889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45977.57799513889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45977.57799513889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45977.57799513889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45977.57799513889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45977.57799513889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45977.57799513889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45977.57799513889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45977.57799513889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45977.57799513889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45977.57799513889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45977.57799513889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45977.57799513889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45977.57799513889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45977.57799513889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45977.57799513889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45977.57799513889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45977.57799513889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45977.57799513889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45977.57799513889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45977.57799513889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45977.57799513889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45977.57799513889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45977.57799513889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45977.57799513889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45977.57799513889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45977.57799513889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45977.57799513889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45977.57799513889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45977.57799513889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45977.57799513889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45977.57799513889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45977.57799513889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45977.57799513889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45977.57799513889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45977.57799513889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45977.57799513889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45977.57799513889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45977.57799513889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45977.57799513889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45977.57799513889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45977.57799513889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45977.57799513889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45977.57799513889</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2"/>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39121</v>
      </c>
      <c r="B2" s="92" t="str">
        <f>IFERROR(VLOOKUP(D2,DB!A:K,11,0),"")</f>
        <v>R4</v>
      </c>
      <c r="C2" s="94">
        <v>1</v>
      </c>
      <c r="D2" s="92" t="s">
        <v>35092</v>
      </c>
      <c r="E2" s="95" t="s">
        <v>39021</v>
      </c>
      <c r="F2" s="96">
        <v>45703.480717592596</v>
      </c>
      <c r="G2" s="97">
        <f t="shared" ref="G2" ca="1" si="0">IFERROR(NOW()-F2,"")</f>
        <v>274.09727754629421</v>
      </c>
      <c r="H2" s="96">
        <v>45703.474768518521</v>
      </c>
      <c r="I2" s="96" t="str">
        <f>IFERROR(VLOOKUP(D2,DB!A:F,6,0),"")</f>
        <v>SCECO</v>
      </c>
      <c r="J2" s="96" t="str">
        <f>IFERROR(VLOOKUP(D2,DB!A:G,7,0),"")</f>
        <v>Dead</v>
      </c>
      <c r="K2" s="98" t="s">
        <v>39122</v>
      </c>
      <c r="L2" s="92" t="str">
        <f>IFERROR(VLOOKUP(D2,DB!A:I,9,0),"")</f>
        <v>Latis</v>
      </c>
    </row>
    <row r="3" spans="1:16" ht="15" customHeight="1">
      <c r="A3" s="128" t="s">
        <v>39123</v>
      </c>
      <c r="B3" s="128" t="str">
        <f>IFERROR(VLOOKUP(D3,DB!A:K,11,0),"")</f>
        <v>R4</v>
      </c>
      <c r="C3" s="94">
        <v>1</v>
      </c>
      <c r="D3" s="92" t="s">
        <v>34897</v>
      </c>
      <c r="E3" s="95" t="s">
        <v>39021</v>
      </c>
      <c r="F3" s="96"/>
      <c r="G3" s="97">
        <f ca="1">IFERROR(NOW()-F3,"")</f>
        <v>45977.57799513889</v>
      </c>
      <c r="H3" s="96">
        <v>45977.502928240741</v>
      </c>
      <c r="I3" s="128"/>
      <c r="J3" s="128" t="str">
        <f>IFERROR(VLOOKUP(D3,DB!A:G,7,0),"")</f>
        <v>Vandalized</v>
      </c>
      <c r="K3" s="98" t="s">
        <v>39124</v>
      </c>
      <c r="L3" s="92" t="str">
        <f>IFERROR(VLOOKUP(D3,DB!A:I,9,0),"")</f>
        <v>Latis</v>
      </c>
    </row>
    <row r="4" spans="1:16" ht="15" customHeight="1">
      <c r="A4" s="128" t="s">
        <v>39123</v>
      </c>
      <c r="B4" s="128" t="str">
        <f>IFERROR(VLOOKUP(D4,DB!A:K,11,0),"")</f>
        <v>R4</v>
      </c>
      <c r="C4" s="94">
        <v>1</v>
      </c>
      <c r="D4" s="92" t="s">
        <v>30502</v>
      </c>
      <c r="E4" s="95" t="s">
        <v>39021</v>
      </c>
      <c r="F4" s="96"/>
      <c r="G4" s="97">
        <f ca="1">IFERROR(NOW()-F4,"")</f>
        <v>45977.57799513889</v>
      </c>
      <c r="H4" s="96">
        <v>45977.516689814816</v>
      </c>
      <c r="I4" s="128" t="str">
        <f>IFERROR(VLOOKUP(D4,DB!A:F,6,0),"")</f>
        <v>SCECO</v>
      </c>
      <c r="J4" s="128" t="str">
        <f>IFERROR(VLOOKUP(D4,DB!A:G,7,0),"")</f>
        <v>Dead+In progress</v>
      </c>
      <c r="K4" s="98" t="s">
        <v>39125</v>
      </c>
      <c r="L4" s="92" t="str">
        <f>IFERROR(VLOOKUP(D4,DB!A:I,9,0),"")</f>
        <v>Latis</v>
      </c>
    </row>
    <row r="5" spans="1:16" ht="15" customHeight="1">
      <c r="A5" s="128" t="s">
        <v>39126</v>
      </c>
      <c r="B5" s="128" t="str">
        <f>IFERROR(VLOOKUP(D5,DB!A:K,11,0),"")</f>
        <v>R4</v>
      </c>
      <c r="C5" s="94">
        <v>1</v>
      </c>
      <c r="D5" s="92" t="s">
        <v>34262</v>
      </c>
      <c r="E5" s="95" t="s">
        <v>39021</v>
      </c>
      <c r="F5" s="96">
        <v>45977.55091435185</v>
      </c>
      <c r="G5" s="97">
        <f ca="1">IFERROR(NOW()-F5,"")</f>
        <v>2.7080787040176801E-2</v>
      </c>
      <c r="H5" s="96">
        <v>45977.545243055552</v>
      </c>
      <c r="I5" s="128" t="str">
        <f>IFERROR(VLOOKUP(D5,DB!A:F,6,0),"")</f>
        <v>SCECO</v>
      </c>
      <c r="J5" s="128" t="str">
        <f>IFERROR(VLOOKUP(D5,DB!A:G,7,0),"")</f>
        <v>Weak</v>
      </c>
      <c r="K5" s="98" t="s">
        <v>39127</v>
      </c>
      <c r="L5" s="92" t="str">
        <f>IFERROR(VLOOKUP(D5,DB!A:I,9,0),"")</f>
        <v>Latis</v>
      </c>
    </row>
    <row r="6" spans="1:16" ht="15" customHeight="1">
      <c r="A6" s="128"/>
      <c r="B6" s="128" t="str">
        <f>IFERROR(VLOOKUP(D6,DB!A:K,11,0),"")</f>
        <v/>
      </c>
      <c r="C6" s="94"/>
      <c r="D6" s="92"/>
      <c r="E6" s="95"/>
      <c r="F6" s="96"/>
      <c r="G6" s="97">
        <f ca="1">IFERROR(NOW()-F6,"")</f>
        <v>45977.57799513889</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45977.57799513889</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45977.57799513889</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45977.57799513889</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45977.57799513889</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45977.57799513889</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45977.57799513889</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45977.57799513889</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45977.57799513889</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45977.57799513889</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45977.57799513889</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45977.57799513889</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45977.57799513889</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45977.57799513889</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45977.57799513889</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45977.57799513889</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45977.57799513889</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45977.57799513889</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45977.57799513889</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45977.57799513889</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45977.57799513889</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45977.57799513889</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45977.57799513889</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45977.57799513889</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45977.57799513889</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45977.57799513889</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45977.57799513889</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45977.57799513889</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45977.57799513889</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45977.57799513889</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45977.57799513889</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45977.57799513889</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45977.57799513889</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45977.57799513889</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45977.57799513889</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45977.57799513889</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45977.57799513889</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45977.57799513889</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45977.57799513889</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45977.57799513889</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45977.57799513889</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45977.57799513889</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45977.57799513889</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45977.57799513889</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45977.57799513889</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45977.57799513889</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45977.57799513889</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45977.57799513889</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45977.57799513889</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45977.57799513889</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45977.57799513889</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45977.57799513889</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45977.57799513889</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45977.57799513889</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45977.57799513889</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45977.57799513889</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45977.57799513889</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45977.57799513889</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45977.57799513889</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45977.57799513889</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45977.57799513889</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45977.57799513889</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45977.57799513889</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45977.57799513889</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45977.57799513889</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45977.57799513889</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45977.57799513889</v>
      </c>
      <c r="H72" s="96"/>
      <c r="I72" s="128" t="str">
        <f>IFERROR(VLOOKUP(D72,DB!A:F,6,0),"")</f>
        <v/>
      </c>
      <c r="J72" s="128" t="str">
        <f>IFERROR(VLOOKUP(D72,DB!A:G,7,0),"")</f>
        <v/>
      </c>
      <c r="K72" s="98"/>
      <c r="L72" s="92" t="str">
        <f>IFERROR(VLOOKUP(D72,DB!A:I,9,0),"")</f>
        <v/>
      </c>
    </row>
  </sheetData>
  <dataValidations count="2">
    <dataValidation allowBlank="1" showInputMessage="1" showErrorMessage="1" sqref="E1" xr:uid="{A4F81451-56CC-4543-9497-104C4E44EE4B}"/>
    <dataValidation type="list" allowBlank="1" showInputMessage="1" showErrorMessage="1" sqref="E2:E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39128</v>
      </c>
      <c r="B2" s="37" t="str">
        <f>IFERROR(VLOOKUP(D2,DB!A:K,11,0),"")</f>
        <v>R5</v>
      </c>
      <c r="C2" s="37">
        <v>3</v>
      </c>
      <c r="D2" s="107" t="s">
        <v>36011</v>
      </c>
      <c r="E2" s="37" t="s">
        <v>39021</v>
      </c>
      <c r="F2" s="38">
        <v>45891.832060185188</v>
      </c>
      <c r="G2" s="116">
        <f ca="1">IFERROR(NOW()-F2,"")</f>
        <v>85.74593495370209</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39024</v>
      </c>
      <c r="F3" s="38">
        <v>45926.188877314817</v>
      </c>
      <c r="G3" s="116">
        <f t="shared" ref="G3" ca="1" si="0">IFERROR(NOW()-F3,"")</f>
        <v>51.389117824073764</v>
      </c>
      <c r="H3" s="38">
        <v>45926.158159722225</v>
      </c>
      <c r="I3" s="37" t="str">
        <f>IFERROR(VLOOKUP(D3,DB!A:F,6,0),"")</f>
        <v>SCECO</v>
      </c>
      <c r="J3" s="37" t="str">
        <f>IFERROR(VLOOKUP(D3,DB!A:G,7,0),"")</f>
        <v>Good</v>
      </c>
      <c r="K3" s="37" t="s">
        <v>39131</v>
      </c>
      <c r="L3" s="37" t="str">
        <f>IFERROR(VLOOKUP(D3,DB!A:I,9,0),"")</f>
        <v>Latis</v>
      </c>
      <c r="M3" s="106"/>
    </row>
    <row r="4" spans="1:13" ht="48" customHeight="1">
      <c r="A4" s="117" t="s">
        <v>39132</v>
      </c>
      <c r="B4" s="117" t="str">
        <f>IFERROR(VLOOKUP(D4,DB!A:K,11,0),"")</f>
        <v>R5</v>
      </c>
      <c r="C4" s="117">
        <v>1</v>
      </c>
      <c r="D4" s="117" t="s">
        <v>34758</v>
      </c>
      <c r="E4" s="117" t="s">
        <v>39024</v>
      </c>
      <c r="F4" s="118">
        <v>45948.661111111112</v>
      </c>
      <c r="G4" s="119">
        <f t="shared" ref="G4" ca="1" si="1">IFERROR(NOW()-F4,"")</f>
        <v>28.916884027777996</v>
      </c>
      <c r="H4" s="118">
        <v>45948.661111111112</v>
      </c>
      <c r="I4" s="117" t="str">
        <f>IFERROR(VLOOKUP(D4,DB!A:F,6,0),"")</f>
        <v>SCECO</v>
      </c>
      <c r="J4" s="117" t="str">
        <f>IFERROR(VLOOKUP(D4,DB!A:G,7,0),"")</f>
        <v>Dead</v>
      </c>
      <c r="K4" s="117" t="s">
        <v>39133</v>
      </c>
      <c r="L4" s="117" t="str">
        <f>IFERROR(VLOOKUP(D4,DB!A:I,9,0),"")</f>
        <v>Latis</v>
      </c>
    </row>
    <row r="5" spans="1:13" ht="30.75">
      <c r="A5" s="117" t="s">
        <v>39134</v>
      </c>
      <c r="B5" s="117" t="s">
        <v>5443</v>
      </c>
      <c r="C5" s="117">
        <v>1</v>
      </c>
      <c r="D5" s="117" t="s">
        <v>32330</v>
      </c>
      <c r="E5" s="117" t="s">
        <v>39021</v>
      </c>
      <c r="F5" s="118">
        <v>45968.848599537036</v>
      </c>
      <c r="G5" s="119">
        <f t="shared" ref="G5:G23" ca="1" si="2">IFERROR(NOW()-F5,"")</f>
        <v>8.729395601854776</v>
      </c>
      <c r="H5" s="118">
        <v>45968.827465277776</v>
      </c>
      <c r="I5" s="117" t="s">
        <v>22</v>
      </c>
      <c r="J5" s="117" t="s">
        <v>65</v>
      </c>
      <c r="K5" s="117" t="s">
        <v>39135</v>
      </c>
      <c r="L5" s="117" t="s">
        <v>8145</v>
      </c>
    </row>
    <row r="6" spans="1:13">
      <c r="A6" s="117" t="s">
        <v>39136</v>
      </c>
      <c r="B6" s="117" t="str">
        <f>IFERROR(VLOOKUP(D6,DB!A:K,11,0),"")</f>
        <v>R5</v>
      </c>
      <c r="C6" s="117">
        <v>1</v>
      </c>
      <c r="D6" s="117" t="s">
        <v>33371</v>
      </c>
      <c r="E6" s="117" t="s">
        <v>39021</v>
      </c>
      <c r="F6" s="155">
        <v>45977.514803240738</v>
      </c>
      <c r="G6" s="119">
        <f t="shared" ca="1" si="2"/>
        <v>6.3191898152581416E-2</v>
      </c>
      <c r="H6" s="155">
        <v>45977.468807870369</v>
      </c>
      <c r="I6" s="117" t="str">
        <f>IFERROR(VLOOKUP(D6,DB!A:F,6,0),"")</f>
        <v>SCECO</v>
      </c>
      <c r="J6" s="117" t="str">
        <f>IFERROR(VLOOKUP(D6,DB!A:G,7,0),"")</f>
        <v>Weak</v>
      </c>
      <c r="K6" s="117" t="s">
        <v>39137</v>
      </c>
      <c r="L6" s="117" t="str">
        <f>IFERROR(VLOOKUP(D6,DB!A:I,9,0),"")</f>
        <v>Latis</v>
      </c>
    </row>
    <row r="7" spans="1:13">
      <c r="A7" s="117"/>
      <c r="B7" s="117" t="str">
        <f>IFERROR(VLOOKUP(D7,DB!A:K,11,0),"")</f>
        <v/>
      </c>
      <c r="C7" s="117"/>
      <c r="D7" s="117"/>
      <c r="E7" s="117"/>
      <c r="F7" s="117"/>
      <c r="G7" s="119">
        <f t="shared" ca="1" si="2"/>
        <v>45977.57799513889</v>
      </c>
      <c r="H7" s="117"/>
      <c r="I7" s="117" t="str">
        <f>IFERROR(VLOOKUP(D7,DB!A:F,6,0),"")</f>
        <v/>
      </c>
      <c r="J7" s="117" t="str">
        <f>IFERROR(VLOOKUP(D7,DB!A:G,7,0),"")</f>
        <v/>
      </c>
      <c r="K7" s="117"/>
      <c r="L7" s="117" t="str">
        <f>IFERROR(VLOOKUP(D7,DB!A:I,9,0),"")</f>
        <v/>
      </c>
    </row>
    <row r="8" spans="1:13" ht="15.75">
      <c r="A8" s="117"/>
      <c r="B8" s="117" t="str">
        <f>IFERROR(VLOOKUP(D8,DB!A:K,11,0),"")</f>
        <v/>
      </c>
      <c r="C8" s="117"/>
      <c r="D8" s="151"/>
      <c r="E8" s="117"/>
      <c r="F8" s="117"/>
      <c r="G8" s="119">
        <f t="shared" ca="1" si="2"/>
        <v>45977.57799513889</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45977.57799513889</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45977.57799513889</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45977.57799513889</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45977.57799513889</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45977.57799513889</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45977.57799513889</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45977.57799513889</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45977.57799513889</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45977.57799513889</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45977.57799513889</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45977.57799513889</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45977.57799513889</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45977.57799513889</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45977.57799513889</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45977.57799513889</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45977.57799513889</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45977.57799513889</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45977.57799513889</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45977.57799513889</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45977.57799513889</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45977.57799513889</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45977.57799513889</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45977.57799513889</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45977.57799513889</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45977.57799513889</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45977.57799513889</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45977.57799513889</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45977.57799513889</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45977.57799513889</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45977.57799513889</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45977.57799513889</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45977.57799513889</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45977.57799513889</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45977.57799513889</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45977.57799513889</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45977.57799513889</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45977.57799513889</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45977.57799513889</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45977.57799513889</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45977.57799513889</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45977.57799513889</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45977.57799513889</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45977.57799513889</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45977.57799513889</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45977.57799513889</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45977.57799513889</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45977.57799513889</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45977.57799513889</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45977.57799513889</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45977.57799513889</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45977.57799513889</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45977.57799513889</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45977.57799513889</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45977.57799513889</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45977.57799513889</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45977.57799513889</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45977.57799513889</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45977.57799513889</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45977.57799513889</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45977.57799513889</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45977.57799513889</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45977.57799513889</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45977.57799513889</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45977.57799513889</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45977.57799513889</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45977.57799513889</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45977.57799513889</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45977.57799513889</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45977.57799513889</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45977.57799513889</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45977.57799513889</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45977.57799513889</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45977.57799513889</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45977.57799513889</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45977.57799513889</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45977.57799513889</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45977.57799513889</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45977.57799513889</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45977.57799513889</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45977.57799513889</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45977.57799513889</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45977.57799513889</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45977.57799513889</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45977.57799513889</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45977.57799513889</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45977.57799513889</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45977.57799513889</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45977.57799513889</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45977.57799513889</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45977.57799513889</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45977.57799513889</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45977.57799513889</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45977.57799513889</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45977.57799513889</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45977.57799513889</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45977.57799513889</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45977.57799513889</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45977.57799513889</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45977.57799513889</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45977.57799513889</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45977.57799513889</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45977.57799513889</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45977.57799513889</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45977.57799513889</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45977.57799513889</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45977.57799513889</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45977.57799513889</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45977.57799513889</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45977.57799513889</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45977.57799513889</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45977.57799513889</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45977.57799513889</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45977.57799513889</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45977.57799513889</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45977.57799513889</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45977.57799513889</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45977.57799513889</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45977.57799513889</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45977.57799513889</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45977.57799513889</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45977.57799513889</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45977.57799513889</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45977.57799513889</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45977.57799513889</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45977.57799513889</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45977.57799513889</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45977.57799513889</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45977.57799513889</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45977.57799513889</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45977.57799513889</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45977.57799513889</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45977.57799513889</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45977.57799513889</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45977.57799513889</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45977.57799513889</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45977.57799513889</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45977.57799513889</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45977.57799513889</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45977.57799513889</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45977.57799513889</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45977.57799513889</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45977.57799513889</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45977.57799513889</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45977.57799513889</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45977.57799513889</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45977.57799513889</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45977.57799513889</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45977.57799513889</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45977.57799513889</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45977.57799513889</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45977.57799513889</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45977.57799513889</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45977.57799513889</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45977.57799513889</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45977.57799513889</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45977.57799513889</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45977.57799513889</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45977.57799513889</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45977.57799513889</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45977.57799513889</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45977.57799513889</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45977.57799513889</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39123</v>
      </c>
      <c r="B2" s="134" t="str">
        <f>IFERROR(VLOOKUP(D2,DB!A:K,11,0),"")</f>
        <v>R6</v>
      </c>
      <c r="C2" s="135">
        <v>3</v>
      </c>
      <c r="D2" s="154" t="s">
        <v>38687</v>
      </c>
      <c r="E2" s="117" t="s">
        <v>39021</v>
      </c>
      <c r="F2" s="152"/>
      <c r="G2" s="75">
        <f ca="1">IFERROR(NOW()-F2,"-")</f>
        <v>45977.57799513889</v>
      </c>
      <c r="H2" s="136">
        <v>45977.436620370368</v>
      </c>
      <c r="I2" s="134" t="str">
        <f>IFERROR(VLOOKUP(D2,DB!A:F,6,0),"")</f>
        <v>SCECO</v>
      </c>
      <c r="J2" s="134" t="str">
        <f>IFERROR(VLOOKUP(D2,DB!A:G,7,0),"")</f>
        <v>No BB Shifted</v>
      </c>
      <c r="K2" s="137" t="s">
        <v>39138</v>
      </c>
      <c r="L2" s="138" t="str">
        <f>IFERROR(VLOOKUP(D2,DB!A:I,9,0),"")</f>
        <v>Latis</v>
      </c>
    </row>
    <row r="3" spans="1:16382" ht="31.5" customHeight="1">
      <c r="A3" s="133"/>
      <c r="B3" s="134" t="str">
        <f>IFERROR(VLOOKUP(D3,DB!A:K,11,0),"")</f>
        <v/>
      </c>
      <c r="C3" s="135"/>
      <c r="D3" s="156"/>
      <c r="E3" s="117"/>
      <c r="F3" s="136"/>
      <c r="G3" s="105">
        <f t="shared" ref="G3:G7" ca="1" si="0">IFERROR(NOW()-F3,"-")</f>
        <v>45977.57799513889</v>
      </c>
      <c r="H3" s="136"/>
      <c r="I3" s="134" t="str">
        <f>IFERROR(VLOOKUP(D3,DB!A:F,6,0),"")</f>
        <v/>
      </c>
      <c r="J3" s="134" t="str">
        <f>IFERROR(VLOOKUP(D3,DB!A:G,7,0),"")</f>
        <v/>
      </c>
      <c r="K3" s="137"/>
      <c r="L3" s="138" t="str">
        <f>IFERROR(VLOOKUP(D3,DB!A:I,9,0),"")</f>
        <v/>
      </c>
    </row>
    <row r="4" spans="1:16382" ht="31.5" customHeight="1">
      <c r="A4" s="133"/>
      <c r="B4" s="134" t="str">
        <f>IFERROR(VLOOKUP(D4,DB!A:K,11,0),"")</f>
        <v/>
      </c>
      <c r="C4" s="135"/>
      <c r="D4" s="134"/>
      <c r="E4" s="117"/>
      <c r="F4" s="136"/>
      <c r="G4" s="105">
        <f t="shared" ca="1" si="0"/>
        <v>45977.57799513889</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45977.57799513889</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45977.57799513889</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45977.57799513889</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ref="G8:G71" ca="1" si="1">IFERROR(NOW()-F8,"-")</f>
        <v>45977.57799513889</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1"/>
        <v>45977.57799513889</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ca="1" si="1"/>
        <v>45977.57799513889</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45977.57799513889</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45977.57799513889</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45977.57799513889</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45977.57799513889</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45977.57799513889</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45977.57799513889</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45977.57799513889</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45977.57799513889</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45977.57799513889</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45977.57799513889</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45977.57799513889</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45977.57799513889</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45977.57799513889</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45977.57799513889</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45977.57799513889</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45977.57799513889</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45977.57799513889</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45977.57799513889</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45977.57799513889</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45977.57799513889</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45977.57799513889</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45977.57799513889</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45977.57799513889</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45977.57799513889</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45977.57799513889</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45977.57799513889</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45977.57799513889</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45977.57799513889</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45977.57799513889</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45977.57799513889</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45977.57799513889</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45977.57799513889</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45977.57799513889</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45977.57799513889</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45977.57799513889</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45977.57799513889</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45977.57799513889</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45977.57799513889</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45977.57799513889</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45977.57799513889</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45977.57799513889</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45977.57799513889</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45977.57799513889</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45977.57799513889</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45977.57799513889</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45977.57799513889</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45977.57799513889</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45977.57799513889</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45977.57799513889</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45977.57799513889</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45977.57799513889</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45977.57799513889</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45977.57799513889</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45977.57799513889</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45977.57799513889</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45977.57799513889</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45977.57799513889</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45977.57799513889</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45977.57799513889</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45977.57799513889</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45977.57799513889</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ref="G72:G105" ca="1" si="2">IFERROR(NOW()-F72,"-")</f>
        <v>45977.57799513889</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2"/>
        <v>45977.57799513889</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ca="1" si="2"/>
        <v>45977.57799513889</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45977.57799513889</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45977.57799513889</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45977.57799513889</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45977.57799513889</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45977.57799513889</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45977.57799513889</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45977.57799513889</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45977.57799513889</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45977.57799513889</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45977.57799513889</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45977.57799513889</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45977.57799513889</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45977.57799513889</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45977.57799513889</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45977.57799513889</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45977.57799513889</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45977.57799513889</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45977.57799513889</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45977.57799513889</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45977.57799513889</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45977.57799513889</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45977.57799513889</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45977.57799513889</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45977.57799513889</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45977.57799513889</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45977.57799513889</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45977.57799513889</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45977.57799513889</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45977.57799513889</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45977.57799513889</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45977.57799513889</v>
      </c>
      <c r="H105" s="136"/>
      <c r="I105" s="134" t="str">
        <f>IFERROR(VLOOKUP(D105,DB!A:F,6,0),"")</f>
        <v/>
      </c>
      <c r="J105" s="134" t="str">
        <f>IFERROR(VLOOKUP(D105,DB!A:G,7,0),"")</f>
        <v/>
      </c>
      <c r="K105" s="137"/>
      <c r="L105" s="138"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2025-11-16T10:52:25Z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